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1"/>
  </bookViews>
  <sheets>
    <sheet name="Лист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1">'Лист1'!$A$1:$G$59</definedName>
  </definedNames>
  <calcPr fullCalcOnLoad="1"/>
</workbook>
</file>

<file path=xl/sharedStrings.xml><?xml version="1.0" encoding="utf-8"?>
<sst xmlns="http://schemas.openxmlformats.org/spreadsheetml/2006/main" count="163" uniqueCount="110">
  <si>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</si>
  <si>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</si>
  <si>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</si>
  <si>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</si>
  <si>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</si>
  <si>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</si>
  <si>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</si>
  <si>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</si>
  <si>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</si>
  <si>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</si>
  <si>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д.74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</si>
  <si>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</si>
  <si>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</si>
  <si>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</si>
  <si>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</si>
  <si>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>Фактическая экономия (+), перерасход (-)ст.6=ст.2-ст.4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</si>
  <si>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</si>
  <si>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</si>
  <si>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</si>
  <si>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</si>
  <si>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</si>
  <si>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</si>
  <si>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</si>
  <si>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</si>
  <si>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</si>
  <si>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</si>
  <si>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</si>
  <si>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</si>
  <si>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1.</t>
  </si>
  <si>
    <t>январь</t>
  </si>
  <si>
    <t>2.</t>
  </si>
  <si>
    <t>февраль</t>
  </si>
  <si>
    <t>3.</t>
  </si>
  <si>
    <t>март</t>
  </si>
  <si>
    <t>4.</t>
  </si>
  <si>
    <t>апрель</t>
  </si>
  <si>
    <t>.5</t>
  </si>
  <si>
    <t>май</t>
  </si>
  <si>
    <t>.6</t>
  </si>
  <si>
    <t>июнь</t>
  </si>
  <si>
    <t>.7</t>
  </si>
  <si>
    <t>июль</t>
  </si>
  <si>
    <t>.8</t>
  </si>
  <si>
    <t>август</t>
  </si>
  <si>
    <t>.9</t>
  </si>
  <si>
    <t>сентябрь</t>
  </si>
  <si>
    <t>.10.</t>
  </si>
  <si>
    <t>октябрь</t>
  </si>
  <si>
    <t>11.</t>
  </si>
  <si>
    <t>ноябрь</t>
  </si>
  <si>
    <t>12.</t>
  </si>
  <si>
    <t>декабрь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</si>
  <si>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</si>
  <si>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</si>
  <si>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</si>
  <si>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5.</t>
  </si>
  <si>
    <t>6.</t>
  </si>
  <si>
    <t>7.</t>
  </si>
  <si>
    <t>8.</t>
  </si>
  <si>
    <t>9.</t>
  </si>
  <si>
    <t>10.</t>
  </si>
  <si>
    <t>сумма вознаграждения,руб.</t>
  </si>
  <si>
    <t>Отчет принял</t>
  </si>
  <si>
    <t>Отчет сдал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</si>
  <si>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</si>
  <si>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</si>
  <si>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</si>
  <si>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</si>
  <si>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74 по ул.30 лет Победы</t>
  </si>
  <si>
    <r>
      <t>Ившина Нина Тимофеевна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</si>
  <si>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>__________________/Ившина Н.Т./</t>
  </si>
  <si>
    <t xml:space="preserve">    (далее Ившина Нина Тимофеевна) на сумму 29577-47 руб.(Двадцать девять тысяч</t>
  </si>
  <si>
    <t xml:space="preserve">    пятьсот семьдесят семь руб.47 коп.),в т.ч.</t>
  </si>
  <si>
    <t xml:space="preserve">    МКД Ившиной Нине Тимофеевне    27507-04 руб. (Двадцать семь тысяч пятьсот семь</t>
  </si>
  <si>
    <t>3. Удержано вознаграждение Агента (ООО "УК "Колтома") на общую сумму 2070-43 руб.</t>
  </si>
  <si>
    <t xml:space="preserve">   ( Две тысячи семьдесят руб. 43 коп.), в т.ч..</t>
  </si>
  <si>
    <t xml:space="preserve">    руб. 04 коп.( в т.ч. НДФЛ)., в т.ч..</t>
  </si>
  <si>
    <t xml:space="preserve">Финансовый отчет за  2013 год  МКД по адресу : </t>
  </si>
  <si>
    <t>Остаток средств капитального ремонта на 01.01.2013г.</t>
  </si>
  <si>
    <t xml:space="preserve">Остаток средств капитального ремонта на 01.01.2014г. </t>
  </si>
  <si>
    <t>Установка окон из ПВХ профиля в местах общего пользования</t>
  </si>
  <si>
    <t>За ремонт межпанельных швов</t>
  </si>
  <si>
    <t>Дата выполнения работ</t>
  </si>
  <si>
    <t xml:space="preserve">Начислено жильцам </t>
  </si>
  <si>
    <t>Остаток средств текущего ремонта на 01.01.2014г. При 100 % оплате</t>
  </si>
  <si>
    <t>Начислено населению за 2013 год</t>
  </si>
  <si>
    <t>Замена почтовых ящиков</t>
  </si>
  <si>
    <t>За изготовление и установку контейнерной площадки</t>
  </si>
  <si>
    <t>Остаток средств по капитальному и текущему ремонту  на 01.01.2014г. с учетом задолженности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</si>
  <si>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</si>
  <si>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</si>
  <si>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</si>
  <si>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</si>
  <si>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</si>
  <si>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Остаток средств текущего ремонта на 01.01.2013г.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</si>
  <si>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</si>
  <si>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</si>
  <si>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Оплачено населением за 2013 год</t>
  </si>
  <si>
    <t>Начислено поставщиками за 2013 год</t>
  </si>
  <si>
    <t>Задолженность (-),переплата (+) населения по начисленным платежам (за 2013г.)</t>
  </si>
  <si>
    <t>Содержание дома (без тек. ремонта), в том числе:</t>
  </si>
  <si>
    <t>Израсходовано всего, в том числе:</t>
  </si>
  <si>
    <t>Результат финансовой деятельности на конец периода</t>
  </si>
  <si>
    <t>Главный бухгалтер</t>
  </si>
  <si>
    <t>И.А. Костенкова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</si>
  <si>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</si>
  <si>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</si>
  <si>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>Возврат за проекты и проверку сметной документации за 2010г. ,оплаченные по Федеральной программе</t>
  </si>
  <si>
    <t>Плата за размещение телефоно-телевизионных кабелей в подъездах</t>
  </si>
  <si>
    <t>Начислено собственникам муниципального жилья на проведение кап.ремонта по Федеральной программе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</si>
</sst>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Rounded MT Bold"/>
      <family val="2"/>
    </font>
    <font>
      <sz val="8"/>
      <name val="Arial"/>
      <family val="2"/>
    </font>
    <font>
      <sz val="12"/>
      <color indexed="8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i/>
      <sz val="12"/>
      <name val="Arial Rounded MT Bold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 vertical="top" wrapText="1"/>
    </xf>
    <xf numFmtId="2" fontId="7" fillId="0" borderId="2" xfId="0" applyNumberFormat="1" applyFont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3" xfId="18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17" applyNumberFormat="1" applyFont="1" applyFill="1" applyAlignment="1">
      <alignment horizontal="center" vertical="center" wrapText="1"/>
      <protection/>
    </xf>
    <xf numFmtId="0" fontId="13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30&#1083;.&#1087;.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D12">
            <v>165.97</v>
          </cell>
        </row>
        <row r="13">
          <cell r="D13">
            <v>2205.07</v>
          </cell>
        </row>
        <row r="16">
          <cell r="D16">
            <v>2371.04</v>
          </cell>
        </row>
        <row r="18">
          <cell r="D18">
            <v>137.25</v>
          </cell>
        </row>
        <row r="19">
          <cell r="D19">
            <v>1823.44</v>
          </cell>
        </row>
        <row r="22">
          <cell r="D22">
            <v>1960.69</v>
          </cell>
        </row>
        <row r="24">
          <cell r="D24">
            <v>133.85</v>
          </cell>
        </row>
        <row r="25">
          <cell r="D25">
            <v>1778.27</v>
          </cell>
        </row>
        <row r="28">
          <cell r="D28">
            <v>1912.12</v>
          </cell>
        </row>
        <row r="30">
          <cell r="D30">
            <v>158.87</v>
          </cell>
        </row>
        <row r="31">
          <cell r="D31">
            <v>2110.69</v>
          </cell>
        </row>
        <row r="34">
          <cell r="D34">
            <v>2269.56</v>
          </cell>
        </row>
        <row r="36">
          <cell r="D36">
            <v>133.46</v>
          </cell>
        </row>
        <row r="37">
          <cell r="D37">
            <v>1773.15</v>
          </cell>
        </row>
        <row r="40">
          <cell r="D40">
            <v>1906.6100000000001</v>
          </cell>
        </row>
        <row r="42">
          <cell r="D42">
            <v>166.33</v>
          </cell>
        </row>
        <row r="43">
          <cell r="D43">
            <v>2209.77</v>
          </cell>
        </row>
        <row r="46">
          <cell r="D46">
            <v>2376.1</v>
          </cell>
        </row>
        <row r="48">
          <cell r="D48">
            <v>192.52</v>
          </cell>
        </row>
        <row r="49">
          <cell r="D49">
            <v>2557.71</v>
          </cell>
        </row>
        <row r="52">
          <cell r="D52">
            <v>2750.23</v>
          </cell>
        </row>
        <row r="54">
          <cell r="D54">
            <v>150.41</v>
          </cell>
        </row>
        <row r="55">
          <cell r="D55">
            <v>1998.35</v>
          </cell>
        </row>
        <row r="58">
          <cell r="D58">
            <v>2148.7599999999998</v>
          </cell>
        </row>
        <row r="60">
          <cell r="D60">
            <v>165.73</v>
          </cell>
        </row>
        <row r="61">
          <cell r="D61">
            <v>2201.78</v>
          </cell>
        </row>
        <row r="64">
          <cell r="D64">
            <v>2367.51</v>
          </cell>
        </row>
        <row r="66">
          <cell r="D66">
            <v>174.85</v>
          </cell>
        </row>
        <row r="67">
          <cell r="D67">
            <v>2322.95</v>
          </cell>
        </row>
        <row r="70">
          <cell r="D70">
            <v>2497.7999999999997</v>
          </cell>
        </row>
        <row r="72">
          <cell r="D72">
            <v>217.14</v>
          </cell>
        </row>
        <row r="73">
          <cell r="D73">
            <v>2884.89</v>
          </cell>
        </row>
        <row r="76">
          <cell r="D76">
            <v>3102.0299999999997</v>
          </cell>
        </row>
        <row r="78">
          <cell r="D78">
            <v>274.05</v>
          </cell>
        </row>
        <row r="79">
          <cell r="D79">
            <v>3640.97</v>
          </cell>
        </row>
        <row r="82">
          <cell r="D82">
            <v>3915.02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" sqref="C1:C13"/>
    </sheetView>
  </sheetViews>
  <sheetFormatPr defaultColWidth="9.00390625" defaultRowHeight="12.75"/>
  <sheetData>
    <row r="1" spans="1:3" ht="12.75">
      <c r="A1">
        <v>263</v>
      </c>
      <c r="B1">
        <v>2.56</v>
      </c>
      <c r="C1">
        <f>A1*B1</f>
        <v>673.28</v>
      </c>
    </row>
    <row r="2" spans="1:3" ht="12.75">
      <c r="A2">
        <v>238</v>
      </c>
      <c r="B2">
        <v>2.56</v>
      </c>
      <c r="C2">
        <f aca="true" t="shared" si="0" ref="C2:C12">A2*B2</f>
        <v>609.28</v>
      </c>
    </row>
    <row r="3" spans="1:3" ht="12.75">
      <c r="A3">
        <v>238</v>
      </c>
      <c r="B3">
        <v>2.56</v>
      </c>
      <c r="C3">
        <f t="shared" si="0"/>
        <v>609.28</v>
      </c>
    </row>
    <row r="4" spans="1:3" ht="12.75">
      <c r="A4">
        <f>5100-5020</f>
        <v>80</v>
      </c>
      <c r="B4">
        <v>2.56</v>
      </c>
      <c r="C4">
        <f t="shared" si="0"/>
        <v>204.8</v>
      </c>
    </row>
    <row r="5" spans="1:3" ht="12.75">
      <c r="A5">
        <v>476</v>
      </c>
      <c r="B5">
        <v>2.56</v>
      </c>
      <c r="C5">
        <f t="shared" si="0"/>
        <v>1218.56</v>
      </c>
    </row>
    <row r="6" spans="1:3" ht="12.75">
      <c r="A6">
        <v>-349</v>
      </c>
      <c r="B6">
        <v>2.56</v>
      </c>
      <c r="C6">
        <f t="shared" si="0"/>
        <v>-893.44</v>
      </c>
    </row>
    <row r="7" spans="1:3" ht="12.75">
      <c r="A7">
        <v>916</v>
      </c>
      <c r="B7">
        <v>2.87</v>
      </c>
      <c r="C7">
        <f t="shared" si="0"/>
        <v>2628.92</v>
      </c>
    </row>
    <row r="8" spans="1:3" ht="12.75">
      <c r="A8">
        <v>66</v>
      </c>
      <c r="B8">
        <v>2.87</v>
      </c>
      <c r="C8">
        <f t="shared" si="0"/>
        <v>189.42000000000002</v>
      </c>
    </row>
    <row r="9" spans="1:3" ht="12.75">
      <c r="A9">
        <v>1604</v>
      </c>
      <c r="B9">
        <v>2.87</v>
      </c>
      <c r="C9">
        <f t="shared" si="0"/>
        <v>4603.4800000000005</v>
      </c>
    </row>
    <row r="10" spans="1:3" ht="12.75">
      <c r="A10">
        <v>492</v>
      </c>
      <c r="B10">
        <v>2.87</v>
      </c>
      <c r="C10">
        <f t="shared" si="0"/>
        <v>1412.04</v>
      </c>
    </row>
    <row r="11" spans="1:3" ht="12.75">
      <c r="A11">
        <v>1156</v>
      </c>
      <c r="B11">
        <v>2.87</v>
      </c>
      <c r="C11">
        <f t="shared" si="0"/>
        <v>3317.7200000000003</v>
      </c>
    </row>
    <row r="12" spans="1:3" ht="12.75">
      <c r="A12">
        <v>-234</v>
      </c>
      <c r="B12">
        <v>2.87</v>
      </c>
      <c r="C12">
        <f t="shared" si="0"/>
        <v>-671.58</v>
      </c>
    </row>
    <row r="13" ht="12.75">
      <c r="C13">
        <f>SUM(C1:C12)</f>
        <v>13901.760000000004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75" zoomScaleSheetLayoutView="75" workbookViewId="0" topLeftCell="A7">
      <selection activeCell="C14" sqref="C14"/>
    </sheetView>
  </sheetViews>
  <sheetFormatPr defaultColWidth="9.00390625" defaultRowHeight="12.75"/>
  <cols>
    <col min="1" max="1" width="64.75390625" style="1" customWidth="1"/>
    <col min="2" max="2" width="13.625" style="1" customWidth="1"/>
    <col min="3" max="3" width="18.125" style="1" customWidth="1"/>
    <col min="4" max="4" width="15.875" style="1" customWidth="1"/>
    <col min="5" max="5" width="17.00390625" style="1" customWidth="1"/>
    <col min="6" max="6" width="17.75390625" style="1" customWidth="1"/>
    <col min="7" max="7" width="16.125" style="1" customWidth="1"/>
    <col min="8" max="16384" width="9.125" style="1" customWidth="1"/>
  </cols>
  <sheetData>
    <row r="1" spans="1:7" ht="18.75" thickBot="1">
      <c r="A1" s="70" t="s">
        <v>3</v>
      </c>
      <c r="B1" s="70"/>
      <c r="C1" s="70"/>
      <c r="D1" s="70"/>
      <c r="E1" s="70"/>
      <c r="F1" s="70"/>
      <c r="G1" s="70"/>
    </row>
    <row r="2" spans="1:7" ht="18">
      <c r="A2" s="20"/>
      <c r="B2" s="20"/>
      <c r="C2" s="21"/>
      <c r="D2" s="71" t="s">
        <v>91</v>
      </c>
      <c r="E2" s="71"/>
      <c r="F2" s="71"/>
      <c r="G2" s="71"/>
    </row>
    <row r="3" spans="1:7" ht="25.5" customHeight="1">
      <c r="A3" s="20"/>
      <c r="B3" s="20"/>
      <c r="C3" s="21"/>
      <c r="D3" s="72" t="s">
        <v>92</v>
      </c>
      <c r="E3" s="72"/>
      <c r="F3" s="72"/>
      <c r="G3" s="72"/>
    </row>
    <row r="4" spans="1:7" ht="22.5" customHeight="1">
      <c r="A4" s="20"/>
      <c r="B4" s="20"/>
      <c r="C4" s="72" t="s">
        <v>93</v>
      </c>
      <c r="D4" s="72"/>
      <c r="E4" s="72"/>
      <c r="F4" s="72"/>
      <c r="G4" s="72"/>
    </row>
    <row r="5" spans="1:7" ht="15">
      <c r="A5" s="3"/>
      <c r="B5" s="3"/>
      <c r="C5" s="3"/>
      <c r="D5" s="3"/>
      <c r="E5" s="4"/>
      <c r="F5" s="4"/>
      <c r="G5" s="4"/>
    </row>
    <row r="6" spans="1:5" s="39" customFormat="1" ht="18.75" customHeight="1">
      <c r="A6" s="73" t="s">
        <v>77</v>
      </c>
      <c r="B6" s="73"/>
      <c r="C6" s="38"/>
      <c r="D6" s="38"/>
      <c r="E6" s="38"/>
    </row>
    <row r="7" spans="1:7" s="39" customFormat="1" ht="18">
      <c r="A7" s="40" t="s">
        <v>10</v>
      </c>
      <c r="B7" s="40"/>
      <c r="C7" s="40"/>
      <c r="D7" s="40"/>
      <c r="E7" s="40"/>
      <c r="F7" s="41"/>
      <c r="G7" s="41"/>
    </row>
    <row r="8" spans="1:7" s="23" customFormat="1" ht="15">
      <c r="A8" s="24"/>
      <c r="B8" s="24"/>
      <c r="C8" s="24"/>
      <c r="D8" s="24"/>
      <c r="E8" s="24"/>
      <c r="F8" s="25"/>
      <c r="G8" s="25"/>
    </row>
    <row r="9" spans="1:4" s="23" customFormat="1" ht="15.75" thickBot="1">
      <c r="A9" s="42" t="s">
        <v>0</v>
      </c>
      <c r="B9" s="26"/>
      <c r="C9" s="22"/>
      <c r="D9" s="22"/>
    </row>
    <row r="10" spans="1:3" s="23" customFormat="1" ht="49.5" customHeight="1">
      <c r="A10" s="43" t="s">
        <v>78</v>
      </c>
      <c r="B10" s="50" t="s">
        <v>82</v>
      </c>
      <c r="C10" s="33">
        <v>12765.38</v>
      </c>
    </row>
    <row r="11" spans="1:3" s="23" customFormat="1" ht="15">
      <c r="A11" s="44" t="s">
        <v>83</v>
      </c>
      <c r="B11" s="36"/>
      <c r="C11" s="51">
        <v>136524.68</v>
      </c>
    </row>
    <row r="12" spans="1:3" s="23" customFormat="1" ht="45">
      <c r="A12" s="44" t="s">
        <v>109</v>
      </c>
      <c r="B12" s="36"/>
      <c r="C12" s="51">
        <v>26693.07</v>
      </c>
    </row>
    <row r="13" spans="1:3" s="23" customFormat="1" ht="15">
      <c r="A13" s="44" t="s">
        <v>101</v>
      </c>
      <c r="B13" s="36"/>
      <c r="C13" s="27">
        <f>C14+C15+C16</f>
        <v>143514</v>
      </c>
    </row>
    <row r="14" spans="1:3" s="23" customFormat="1" ht="34.5" customHeight="1">
      <c r="A14" s="45" t="s">
        <v>80</v>
      </c>
      <c r="B14" s="28">
        <v>41456</v>
      </c>
      <c r="C14" s="54">
        <v>107971</v>
      </c>
    </row>
    <row r="15" spans="1:3" s="23" customFormat="1" ht="15.75" customHeight="1">
      <c r="A15" s="45" t="s">
        <v>81</v>
      </c>
      <c r="B15" s="28">
        <v>41508</v>
      </c>
      <c r="C15" s="54">
        <v>55353</v>
      </c>
    </row>
    <row r="16" spans="1:3" s="23" customFormat="1" ht="39.75" customHeight="1">
      <c r="A16" s="45" t="s">
        <v>107</v>
      </c>
      <c r="B16" s="28"/>
      <c r="C16" s="54">
        <v>-19810</v>
      </c>
    </row>
    <row r="17" spans="1:3" s="23" customFormat="1" ht="30">
      <c r="A17" s="44" t="s">
        <v>79</v>
      </c>
      <c r="B17" s="36"/>
      <c r="C17" s="56">
        <f>C10+C11-C13+C12</f>
        <v>32469.129999999997</v>
      </c>
    </row>
    <row r="18" spans="1:3" s="23" customFormat="1" ht="15">
      <c r="A18" s="53" t="s">
        <v>12</v>
      </c>
      <c r="B18" s="19"/>
      <c r="C18" s="54">
        <f>C11-C19</f>
        <v>127973.9</v>
      </c>
    </row>
    <row r="19" spans="1:3" s="23" customFormat="1" ht="30.75" thickBot="1">
      <c r="A19" s="46" t="s">
        <v>95</v>
      </c>
      <c r="B19" s="52"/>
      <c r="C19" s="30">
        <v>8550.78</v>
      </c>
    </row>
    <row r="20" spans="1:3" s="23" customFormat="1" ht="15">
      <c r="A20" s="47"/>
      <c r="B20" s="25"/>
      <c r="C20" s="31"/>
    </row>
    <row r="21" spans="1:3" s="23" customFormat="1" ht="15.75" thickBot="1">
      <c r="A21" s="42" t="s">
        <v>2</v>
      </c>
      <c r="B21" s="22"/>
      <c r="C21" s="32"/>
    </row>
    <row r="22" spans="1:3" s="23" customFormat="1" ht="36.75" customHeight="1">
      <c r="A22" s="43" t="s">
        <v>94</v>
      </c>
      <c r="B22" s="50"/>
      <c r="C22" s="33">
        <v>134243.68</v>
      </c>
    </row>
    <row r="23" spans="1:3" s="23" customFormat="1" ht="15">
      <c r="A23" s="44" t="s">
        <v>1</v>
      </c>
      <c r="B23" s="36"/>
      <c r="C23" s="51">
        <v>46233.84</v>
      </c>
    </row>
    <row r="24" spans="1:3" s="23" customFormat="1" ht="15">
      <c r="A24" s="44" t="s">
        <v>101</v>
      </c>
      <c r="B24" s="36"/>
      <c r="C24" s="27">
        <f>SUM(C25:C26)</f>
        <v>16594.239999999998</v>
      </c>
    </row>
    <row r="25" spans="1:3" s="23" customFormat="1" ht="15">
      <c r="A25" s="45" t="s">
        <v>86</v>
      </c>
      <c r="B25" s="28">
        <v>41291</v>
      </c>
      <c r="C25" s="54">
        <v>14047</v>
      </c>
    </row>
    <row r="26" spans="1:3" s="23" customFormat="1" ht="15">
      <c r="A26" s="45" t="s">
        <v>87</v>
      </c>
      <c r="B26" s="28">
        <v>41425</v>
      </c>
      <c r="C26" s="54">
        <v>2547.24</v>
      </c>
    </row>
    <row r="27" spans="1:3" s="23" customFormat="1" ht="30">
      <c r="A27" s="44" t="s">
        <v>84</v>
      </c>
      <c r="B27" s="36"/>
      <c r="C27" s="56">
        <f>C22+C23-C24</f>
        <v>163883.28</v>
      </c>
    </row>
    <row r="28" spans="1:3" s="23" customFormat="1" ht="15">
      <c r="A28" s="53" t="s">
        <v>12</v>
      </c>
      <c r="B28" s="36"/>
      <c r="C28" s="55">
        <f>C23-C29</f>
        <v>45047.42999999999</v>
      </c>
    </row>
    <row r="29" spans="1:3" s="23" customFormat="1" ht="30.75" thickBot="1">
      <c r="A29" s="46" t="s">
        <v>96</v>
      </c>
      <c r="B29" s="29"/>
      <c r="C29" s="30">
        <v>1186.41</v>
      </c>
    </row>
    <row r="30" spans="1:3" s="23" customFormat="1" ht="15.75" thickBot="1">
      <c r="A30" s="48"/>
      <c r="B30" s="34"/>
      <c r="C30" s="32"/>
    </row>
    <row r="31" spans="1:3" s="23" customFormat="1" ht="45" customHeight="1">
      <c r="A31" s="74" t="s">
        <v>88</v>
      </c>
      <c r="B31" s="76"/>
      <c r="C31" s="85">
        <f>C17+C27-C19-C29</f>
        <v>186615.22</v>
      </c>
    </row>
    <row r="32" spans="1:3" s="23" customFormat="1" ht="15.75" thickBot="1">
      <c r="A32" s="75"/>
      <c r="B32" s="77"/>
      <c r="C32" s="86"/>
    </row>
    <row r="33" spans="1:4" s="23" customFormat="1" ht="15">
      <c r="A33" s="49" t="s">
        <v>4</v>
      </c>
      <c r="B33" s="24"/>
      <c r="C33" s="24"/>
      <c r="D33" s="24"/>
    </row>
    <row r="34" spans="1:4" s="23" customFormat="1" ht="15">
      <c r="A34" s="49"/>
      <c r="B34" s="24"/>
      <c r="C34" s="24"/>
      <c r="D34" s="24"/>
    </row>
    <row r="35" spans="1:4" s="23" customFormat="1" ht="15">
      <c r="A35" s="49" t="s">
        <v>13</v>
      </c>
      <c r="B35" s="24"/>
      <c r="C35" s="35">
        <v>-56815.71</v>
      </c>
      <c r="D35" s="24"/>
    </row>
    <row r="36" spans="1:4" s="23" customFormat="1" ht="15">
      <c r="A36" s="49"/>
      <c r="B36" s="24"/>
      <c r="C36" s="35"/>
      <c r="D36" s="24"/>
    </row>
    <row r="37" spans="1:7" s="22" customFormat="1" ht="15">
      <c r="A37" s="36">
        <v>1</v>
      </c>
      <c r="B37" s="36"/>
      <c r="C37" s="37">
        <v>2</v>
      </c>
      <c r="D37" s="36">
        <v>3</v>
      </c>
      <c r="E37" s="36">
        <v>4</v>
      </c>
      <c r="F37" s="36">
        <v>5</v>
      </c>
      <c r="G37" s="36">
        <v>6</v>
      </c>
    </row>
    <row r="38" spans="1:7" s="23" customFormat="1" ht="15" customHeight="1">
      <c r="A38" s="92" t="s">
        <v>5</v>
      </c>
      <c r="B38" s="93"/>
      <c r="C38" s="97" t="s">
        <v>85</v>
      </c>
      <c r="D38" s="91" t="s">
        <v>97</v>
      </c>
      <c r="E38" s="91" t="s">
        <v>98</v>
      </c>
      <c r="F38" s="96" t="s">
        <v>99</v>
      </c>
      <c r="G38" s="91" t="s">
        <v>15</v>
      </c>
    </row>
    <row r="39" spans="1:7" s="23" customFormat="1" ht="90" customHeight="1">
      <c r="A39" s="94"/>
      <c r="B39" s="95"/>
      <c r="C39" s="91"/>
      <c r="D39" s="91"/>
      <c r="E39" s="91"/>
      <c r="F39" s="96"/>
      <c r="G39" s="91"/>
    </row>
    <row r="40" spans="1:7" s="61" customFormat="1" ht="15">
      <c r="A40" s="83" t="s">
        <v>6</v>
      </c>
      <c r="B40" s="84"/>
      <c r="C40" s="60">
        <v>117350.04</v>
      </c>
      <c r="D40" s="60">
        <f>C40+F40</f>
        <v>109360.18999999999</v>
      </c>
      <c r="E40" s="60">
        <v>119977.9</v>
      </c>
      <c r="F40" s="60">
        <v>-7989.85</v>
      </c>
      <c r="G40" s="60">
        <f>C40-E40</f>
        <v>-2627.8600000000006</v>
      </c>
    </row>
    <row r="41" spans="1:7" s="61" customFormat="1" ht="15">
      <c r="A41" s="83" t="s">
        <v>7</v>
      </c>
      <c r="B41" s="84"/>
      <c r="C41" s="60">
        <v>402346.59</v>
      </c>
      <c r="D41" s="60">
        <f aca="true" t="shared" si="0" ref="D41:D46">C41+F41</f>
        <v>384021.02</v>
      </c>
      <c r="E41" s="60">
        <v>425785</v>
      </c>
      <c r="F41" s="60">
        <v>-18325.57</v>
      </c>
      <c r="G41" s="60">
        <f aca="true" t="shared" si="1" ref="G41:G46">C41-E41</f>
        <v>-23438.409999999974</v>
      </c>
    </row>
    <row r="42" spans="1:7" s="61" customFormat="1" ht="15">
      <c r="A42" s="83" t="s">
        <v>8</v>
      </c>
      <c r="B42" s="84"/>
      <c r="C42" s="60">
        <v>44277.48</v>
      </c>
      <c r="D42" s="60">
        <f t="shared" si="0"/>
        <v>41650.47</v>
      </c>
      <c r="E42" s="60">
        <v>53932.58</v>
      </c>
      <c r="F42" s="60">
        <v>-2627.01</v>
      </c>
      <c r="G42" s="60">
        <f t="shared" si="1"/>
        <v>-9655.099999999999</v>
      </c>
    </row>
    <row r="43" spans="1:7" s="61" customFormat="1" ht="15">
      <c r="A43" s="83" t="s">
        <v>9</v>
      </c>
      <c r="B43" s="84"/>
      <c r="C43" s="60">
        <v>44897.87</v>
      </c>
      <c r="D43" s="60">
        <f t="shared" si="0"/>
        <v>42009.26</v>
      </c>
      <c r="E43" s="60">
        <v>50055.35</v>
      </c>
      <c r="F43" s="60">
        <v>-2888.61</v>
      </c>
      <c r="G43" s="60">
        <f t="shared" si="1"/>
        <v>-5157.479999999996</v>
      </c>
    </row>
    <row r="44" spans="1:7" s="61" customFormat="1" ht="15">
      <c r="A44" s="83" t="s">
        <v>100</v>
      </c>
      <c r="B44" s="84"/>
      <c r="C44" s="60">
        <v>291616.08</v>
      </c>
      <c r="D44" s="60">
        <f t="shared" si="0"/>
        <v>285302.08</v>
      </c>
      <c r="E44" s="60">
        <v>291616.08</v>
      </c>
      <c r="F44" s="60">
        <v>-6314</v>
      </c>
      <c r="G44" s="60">
        <f t="shared" si="1"/>
        <v>0</v>
      </c>
    </row>
    <row r="45" spans="1:7" s="61" customFormat="1" ht="30" customHeight="1">
      <c r="A45" s="83" t="s">
        <v>14</v>
      </c>
      <c r="B45" s="84"/>
      <c r="C45" s="60">
        <v>39928.61</v>
      </c>
      <c r="D45" s="60"/>
      <c r="E45" s="60">
        <v>39928.61</v>
      </c>
      <c r="F45" s="60"/>
      <c r="G45" s="60">
        <f t="shared" si="1"/>
        <v>0</v>
      </c>
    </row>
    <row r="46" spans="1:7" s="61" customFormat="1" ht="15">
      <c r="A46" s="83" t="s">
        <v>90</v>
      </c>
      <c r="B46" s="84"/>
      <c r="C46" s="62">
        <v>15787.06</v>
      </c>
      <c r="D46" s="60">
        <f t="shared" si="0"/>
        <v>15310.689999999999</v>
      </c>
      <c r="E46" s="62">
        <v>13901.76</v>
      </c>
      <c r="F46" s="60">
        <v>-476.37</v>
      </c>
      <c r="G46" s="60">
        <f t="shared" si="1"/>
        <v>1885.2999999999993</v>
      </c>
    </row>
    <row r="47" spans="1:7" s="61" customFormat="1" ht="15">
      <c r="A47" s="83" t="s">
        <v>89</v>
      </c>
      <c r="B47" s="84"/>
      <c r="C47" s="63">
        <v>28020.08</v>
      </c>
      <c r="D47" s="60">
        <v>29577.47</v>
      </c>
      <c r="E47" s="60">
        <v>29577.47</v>
      </c>
      <c r="F47" s="60"/>
      <c r="G47" s="60"/>
    </row>
    <row r="48" spans="1:7" s="61" customFormat="1" ht="15">
      <c r="A48" s="83" t="s">
        <v>11</v>
      </c>
      <c r="B48" s="84"/>
      <c r="C48" s="60">
        <f>SUM(C40:C47)-C45</f>
        <v>944295.2000000001</v>
      </c>
      <c r="D48" s="60">
        <f>SUM(D40:D47)-D45</f>
        <v>907231.1799999999</v>
      </c>
      <c r="E48" s="60">
        <f>SUM(E40:E47)-E45</f>
        <v>984846.1399999999</v>
      </c>
      <c r="F48" s="60">
        <f>SUM(F40:F47)-F45</f>
        <v>-38621.41</v>
      </c>
      <c r="G48" s="60">
        <f>SUM(G40:G47)-G45</f>
        <v>-38993.549999999974</v>
      </c>
    </row>
    <row r="49" spans="1:7" s="61" customFormat="1" ht="15">
      <c r="A49" s="79"/>
      <c r="B49" s="80"/>
      <c r="C49" s="60"/>
      <c r="D49" s="60"/>
      <c r="E49" s="60"/>
      <c r="F49" s="60"/>
      <c r="G49" s="60"/>
    </row>
    <row r="50" spans="1:7" s="61" customFormat="1" ht="39" customHeight="1">
      <c r="A50" s="87" t="s">
        <v>106</v>
      </c>
      <c r="B50" s="88"/>
      <c r="C50" s="60"/>
      <c r="D50" s="60"/>
      <c r="E50" s="60"/>
      <c r="F50" s="60"/>
      <c r="G50" s="65">
        <f>F48</f>
        <v>-38621.41</v>
      </c>
    </row>
    <row r="51" spans="1:7" s="23" customFormat="1" ht="57" customHeight="1">
      <c r="A51" s="89" t="s">
        <v>105</v>
      </c>
      <c r="B51" s="90"/>
      <c r="C51" s="18"/>
      <c r="D51" s="18"/>
      <c r="E51" s="18"/>
      <c r="F51" s="18"/>
      <c r="G51" s="67">
        <f>C35+G48+G50-F44</f>
        <v>-128116.66999999998</v>
      </c>
    </row>
    <row r="52" spans="1:7" s="23" customFormat="1" ht="30">
      <c r="A52" s="58" t="s">
        <v>108</v>
      </c>
      <c r="B52" s="59"/>
      <c r="C52" s="18"/>
      <c r="D52" s="18"/>
      <c r="E52" s="18"/>
      <c r="F52" s="18"/>
      <c r="G52" s="66">
        <v>1800</v>
      </c>
    </row>
    <row r="53" spans="1:7" s="69" customFormat="1" ht="30.75" customHeight="1">
      <c r="A53" s="81" t="s">
        <v>102</v>
      </c>
      <c r="B53" s="82"/>
      <c r="C53" s="68"/>
      <c r="D53" s="68"/>
      <c r="E53" s="68"/>
      <c r="F53" s="68"/>
      <c r="G53" s="57">
        <f>C31+C35+G48+G50+G52</f>
        <v>53984.55000000003</v>
      </c>
    </row>
    <row r="54" ht="35.25" customHeight="1"/>
    <row r="55" spans="1:7" s="64" customFormat="1" ht="18">
      <c r="A55" s="64" t="s">
        <v>103</v>
      </c>
      <c r="F55" s="78" t="s">
        <v>104</v>
      </c>
      <c r="G55" s="78"/>
    </row>
    <row r="56" spans="1:4" ht="15">
      <c r="A56" s="2"/>
      <c r="B56" s="2"/>
      <c r="C56" s="2"/>
      <c r="D56" s="2"/>
    </row>
  </sheetData>
  <mergeCells count="28">
    <mergeCell ref="G38:G39"/>
    <mergeCell ref="A38:B39"/>
    <mergeCell ref="D38:D39"/>
    <mergeCell ref="E38:E39"/>
    <mergeCell ref="F38:F39"/>
    <mergeCell ref="C38:C39"/>
    <mergeCell ref="A50:B50"/>
    <mergeCell ref="A51:B51"/>
    <mergeCell ref="A48:B48"/>
    <mergeCell ref="A47:B47"/>
    <mergeCell ref="A40:B40"/>
    <mergeCell ref="A41:B41"/>
    <mergeCell ref="A42:B42"/>
    <mergeCell ref="A43:B43"/>
    <mergeCell ref="A6:B6"/>
    <mergeCell ref="A31:A32"/>
    <mergeCell ref="B31:B32"/>
    <mergeCell ref="F55:G55"/>
    <mergeCell ref="A49:B49"/>
    <mergeCell ref="A53:B53"/>
    <mergeCell ref="A44:B44"/>
    <mergeCell ref="A45:B45"/>
    <mergeCell ref="A46:B46"/>
    <mergeCell ref="C31:C32"/>
    <mergeCell ref="A1:G1"/>
    <mergeCell ref="D2:G2"/>
    <mergeCell ref="D3:G3"/>
    <mergeCell ref="C4:G4"/>
  </mergeCells>
  <printOptions/>
  <pageMargins left="0.35" right="0.1968503937007874" top="0.3937007874015748" bottom="0.3937007874015748" header="0.5118110236220472" footer="0.5118110236220472"/>
  <pageSetup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3">
      <selection activeCell="A34" sqref="A34"/>
    </sheetView>
  </sheetViews>
  <sheetFormatPr defaultColWidth="9.00390625" defaultRowHeight="12.75"/>
  <cols>
    <col min="5" max="5" width="13.375" style="0" customWidth="1"/>
  </cols>
  <sheetData>
    <row r="1" spans="2:6" ht="12.75">
      <c r="B1" s="5"/>
      <c r="C1" s="5"/>
      <c r="D1" s="5" t="s">
        <v>16</v>
      </c>
      <c r="E1" s="5"/>
      <c r="F1" s="5"/>
    </row>
    <row r="2" spans="2:6" ht="12.75">
      <c r="B2" s="5" t="s">
        <v>17</v>
      </c>
      <c r="C2" s="5"/>
      <c r="D2" s="5"/>
      <c r="E2" s="5"/>
      <c r="F2" s="5"/>
    </row>
    <row r="3" spans="2:6" ht="12.75">
      <c r="B3" s="5" t="s">
        <v>68</v>
      </c>
      <c r="C3" s="5"/>
      <c r="D3" s="5"/>
      <c r="E3" s="5"/>
      <c r="F3" s="5"/>
    </row>
    <row r="4" spans="2:6" ht="12.75">
      <c r="B4" s="5" t="s">
        <v>18</v>
      </c>
      <c r="C4" s="5"/>
      <c r="D4" s="5"/>
      <c r="E4" s="5"/>
      <c r="F4" s="5"/>
    </row>
    <row r="5" spans="2:6" ht="12.75">
      <c r="B5" s="5" t="s">
        <v>19</v>
      </c>
      <c r="C5" s="5"/>
      <c r="D5" s="5"/>
      <c r="E5" s="5"/>
      <c r="F5" s="5"/>
    </row>
    <row r="6" spans="2:6" ht="12.75">
      <c r="B6" s="5"/>
      <c r="C6" s="5"/>
      <c r="D6" s="5"/>
      <c r="E6" s="5"/>
      <c r="F6" s="5"/>
    </row>
    <row r="8" spans="2:3" ht="12.75">
      <c r="B8" s="5" t="s">
        <v>20</v>
      </c>
      <c r="C8" s="5"/>
    </row>
    <row r="9" spans="2:3" ht="12.75">
      <c r="B9" s="5" t="s">
        <v>21</v>
      </c>
      <c r="C9" s="5"/>
    </row>
    <row r="11" spans="1:6" ht="12.75">
      <c r="A11" s="5" t="s">
        <v>22</v>
      </c>
      <c r="B11" s="5"/>
      <c r="C11" s="5"/>
      <c r="D11" s="5"/>
      <c r="E11" s="5"/>
      <c r="F11" s="5"/>
    </row>
    <row r="12" spans="1:6" ht="12.75">
      <c r="A12" s="5" t="s">
        <v>23</v>
      </c>
      <c r="B12" s="5"/>
      <c r="C12" s="5"/>
      <c r="D12" s="5"/>
      <c r="E12" s="5"/>
      <c r="F12" s="5"/>
    </row>
    <row r="13" spans="1:6" ht="12.75">
      <c r="A13" s="5" t="s">
        <v>71</v>
      </c>
      <c r="B13" s="5"/>
      <c r="C13" s="5"/>
      <c r="D13" s="5"/>
      <c r="E13" s="5"/>
      <c r="F13" s="5"/>
    </row>
    <row r="14" spans="1:6" ht="12.75">
      <c r="A14" s="5" t="s">
        <v>72</v>
      </c>
      <c r="B14" s="5"/>
      <c r="C14" s="5"/>
      <c r="D14" s="5"/>
      <c r="E14" s="5"/>
      <c r="F14" s="5"/>
    </row>
    <row r="16" spans="2:5" ht="38.25">
      <c r="B16" s="6" t="s">
        <v>24</v>
      </c>
      <c r="C16" s="6" t="s">
        <v>25</v>
      </c>
      <c r="D16" s="6" t="s">
        <v>26</v>
      </c>
      <c r="E16" s="7" t="s">
        <v>27</v>
      </c>
    </row>
    <row r="17" spans="2:5" ht="12.75">
      <c r="B17" s="6" t="s">
        <v>28</v>
      </c>
      <c r="C17" s="8">
        <v>2013</v>
      </c>
      <c r="D17" s="6" t="s">
        <v>29</v>
      </c>
      <c r="E17" s="9">
        <f>'[1]TDSheet'!$D$16</f>
        <v>2371.04</v>
      </c>
    </row>
    <row r="18" spans="2:5" ht="12.75">
      <c r="B18" s="6" t="s">
        <v>30</v>
      </c>
      <c r="C18" s="6"/>
      <c r="D18" s="6" t="s">
        <v>31</v>
      </c>
      <c r="E18" s="9">
        <f>'[1]TDSheet'!$D$22</f>
        <v>1960.69</v>
      </c>
    </row>
    <row r="19" spans="2:5" ht="12.75">
      <c r="B19" s="10" t="s">
        <v>32</v>
      </c>
      <c r="C19" s="8"/>
      <c r="D19" s="10" t="s">
        <v>33</v>
      </c>
      <c r="E19" s="9">
        <f>'[1]TDSheet'!$D$28</f>
        <v>1912.12</v>
      </c>
    </row>
    <row r="20" spans="2:5" ht="12.75">
      <c r="B20" s="10" t="s">
        <v>34</v>
      </c>
      <c r="C20" s="10"/>
      <c r="D20" s="10" t="s">
        <v>35</v>
      </c>
      <c r="E20" s="11">
        <f>'[1]TDSheet'!$D$34</f>
        <v>2269.56</v>
      </c>
    </row>
    <row r="21" spans="2:5" ht="12.75">
      <c r="B21" s="10" t="s">
        <v>36</v>
      </c>
      <c r="C21" s="10"/>
      <c r="D21" s="10" t="s">
        <v>37</v>
      </c>
      <c r="E21" s="11">
        <f>'[1]TDSheet'!$D$40</f>
        <v>1906.6100000000001</v>
      </c>
    </row>
    <row r="22" spans="2:5" ht="12.75">
      <c r="B22" s="10" t="s">
        <v>38</v>
      </c>
      <c r="C22" s="10"/>
      <c r="D22" s="10" t="s">
        <v>39</v>
      </c>
      <c r="E22" s="11">
        <f>'[1]TDSheet'!$D$46</f>
        <v>2376.1</v>
      </c>
    </row>
    <row r="23" spans="2:5" ht="12.75">
      <c r="B23" s="10" t="s">
        <v>40</v>
      </c>
      <c r="C23" s="10"/>
      <c r="D23" s="10" t="s">
        <v>41</v>
      </c>
      <c r="E23" s="11">
        <f>'[1]TDSheet'!$D$52</f>
        <v>2750.23</v>
      </c>
    </row>
    <row r="24" spans="2:5" ht="12.75">
      <c r="B24" s="10" t="s">
        <v>42</v>
      </c>
      <c r="C24" s="10"/>
      <c r="D24" s="10" t="s">
        <v>43</v>
      </c>
      <c r="E24" s="11">
        <f>'[1]TDSheet'!$D$58</f>
        <v>2148.7599999999998</v>
      </c>
    </row>
    <row r="25" spans="2:5" ht="12.75">
      <c r="B25" s="10" t="s">
        <v>44</v>
      </c>
      <c r="C25" s="10"/>
      <c r="D25" s="10" t="s">
        <v>45</v>
      </c>
      <c r="E25" s="11">
        <f>'[1]TDSheet'!$D$64</f>
        <v>2367.51</v>
      </c>
    </row>
    <row r="26" spans="2:5" ht="12.75">
      <c r="B26" s="10" t="s">
        <v>46</v>
      </c>
      <c r="C26" s="10"/>
      <c r="D26" s="10" t="s">
        <v>47</v>
      </c>
      <c r="E26" s="11">
        <f>'[1]TDSheet'!$D$70</f>
        <v>2497.7999999999997</v>
      </c>
    </row>
    <row r="27" spans="2:5" ht="12.75">
      <c r="B27" s="10" t="s">
        <v>48</v>
      </c>
      <c r="C27" s="10"/>
      <c r="D27" s="10" t="s">
        <v>49</v>
      </c>
      <c r="E27" s="11">
        <f>'[1]TDSheet'!$D$76</f>
        <v>3102.0299999999997</v>
      </c>
    </row>
    <row r="28" spans="2:5" ht="12.75">
      <c r="B28" s="10" t="s">
        <v>50</v>
      </c>
      <c r="C28" s="10"/>
      <c r="D28" s="10" t="s">
        <v>51</v>
      </c>
      <c r="E28" s="11">
        <f>'[1]TDSheet'!$D$82</f>
        <v>3915.02</v>
      </c>
    </row>
    <row r="29" spans="2:5" ht="12.75">
      <c r="B29" s="6" t="s">
        <v>52</v>
      </c>
      <c r="C29" s="10"/>
      <c r="D29" s="10"/>
      <c r="E29" s="12">
        <f>SUM(E17:E28)</f>
        <v>29577.47</v>
      </c>
    </row>
    <row r="31" spans="1:6" ht="12.75">
      <c r="A31" s="5" t="s">
        <v>53</v>
      </c>
      <c r="B31" s="5"/>
      <c r="C31" s="5"/>
      <c r="D31" s="5"/>
      <c r="E31" s="5"/>
      <c r="F31" s="5"/>
    </row>
    <row r="32" spans="1:6" ht="12.75">
      <c r="A32" s="5" t="s">
        <v>73</v>
      </c>
      <c r="B32" s="5"/>
      <c r="C32" s="5"/>
      <c r="D32" s="5"/>
      <c r="E32" s="5"/>
      <c r="F32" s="5"/>
    </row>
    <row r="33" spans="1:6" ht="12.75">
      <c r="A33" s="5" t="s">
        <v>76</v>
      </c>
      <c r="B33" s="5"/>
      <c r="C33" s="5"/>
      <c r="D33" s="5"/>
      <c r="E33" s="5"/>
      <c r="F33" s="5"/>
    </row>
    <row r="34" spans="2:5" ht="51">
      <c r="B34" s="6" t="s">
        <v>24</v>
      </c>
      <c r="C34" s="6" t="s">
        <v>25</v>
      </c>
      <c r="D34" s="6" t="s">
        <v>26</v>
      </c>
      <c r="E34" s="7" t="s">
        <v>54</v>
      </c>
    </row>
    <row r="35" spans="2:5" ht="12.75">
      <c r="B35" s="6" t="s">
        <v>28</v>
      </c>
      <c r="C35" s="8">
        <v>2013</v>
      </c>
      <c r="D35" s="6" t="s">
        <v>29</v>
      </c>
      <c r="E35" s="13">
        <f>'[1]TDSheet'!$D$13</f>
        <v>2205.07</v>
      </c>
    </row>
    <row r="36" spans="2:5" ht="12.75">
      <c r="B36" s="6" t="s">
        <v>30</v>
      </c>
      <c r="C36" s="6"/>
      <c r="D36" s="6" t="s">
        <v>31</v>
      </c>
      <c r="E36" s="13">
        <f>'[1]TDSheet'!$D$19</f>
        <v>1823.44</v>
      </c>
    </row>
    <row r="37" spans="2:5" ht="12.75">
      <c r="B37" s="10" t="s">
        <v>32</v>
      </c>
      <c r="C37" s="8"/>
      <c r="D37" s="10" t="s">
        <v>33</v>
      </c>
      <c r="E37" s="13">
        <f>'[1]TDSheet'!$D$25</f>
        <v>1778.27</v>
      </c>
    </row>
    <row r="38" spans="2:5" ht="12.75">
      <c r="B38" s="10" t="s">
        <v>34</v>
      </c>
      <c r="C38" s="10"/>
      <c r="D38" s="10" t="s">
        <v>35</v>
      </c>
      <c r="E38" s="13">
        <f>'[1]TDSheet'!$D$31</f>
        <v>2110.69</v>
      </c>
    </row>
    <row r="39" spans="2:5" ht="12.75">
      <c r="B39" s="10" t="s">
        <v>55</v>
      </c>
      <c r="C39" s="10"/>
      <c r="D39" s="10" t="s">
        <v>37</v>
      </c>
      <c r="E39" s="13">
        <f>'[1]TDSheet'!$D$37</f>
        <v>1773.15</v>
      </c>
    </row>
    <row r="40" spans="2:5" ht="12.75">
      <c r="B40" s="10" t="s">
        <v>56</v>
      </c>
      <c r="C40" s="10"/>
      <c r="D40" s="10" t="s">
        <v>39</v>
      </c>
      <c r="E40" s="13">
        <f>'[1]TDSheet'!$D$43</f>
        <v>2209.77</v>
      </c>
    </row>
    <row r="41" spans="2:5" ht="12.75">
      <c r="B41" s="10" t="s">
        <v>57</v>
      </c>
      <c r="C41" s="10"/>
      <c r="D41" s="10" t="s">
        <v>41</v>
      </c>
      <c r="E41" s="13">
        <f>'[1]TDSheet'!$D$49</f>
        <v>2557.71</v>
      </c>
    </row>
    <row r="42" spans="2:5" ht="12.75">
      <c r="B42" s="10" t="s">
        <v>58</v>
      </c>
      <c r="C42" s="10"/>
      <c r="D42" s="10" t="s">
        <v>43</v>
      </c>
      <c r="E42" s="13">
        <f>'[1]TDSheet'!$D$55</f>
        <v>1998.35</v>
      </c>
    </row>
    <row r="43" spans="2:5" ht="12.75">
      <c r="B43" s="10" t="s">
        <v>59</v>
      </c>
      <c r="C43" s="10"/>
      <c r="D43" s="10" t="s">
        <v>45</v>
      </c>
      <c r="E43" s="13">
        <f>'[1]TDSheet'!$D$61</f>
        <v>2201.78</v>
      </c>
    </row>
    <row r="44" spans="2:5" ht="12.75">
      <c r="B44" s="10" t="s">
        <v>60</v>
      </c>
      <c r="C44" s="10"/>
      <c r="D44" s="10" t="s">
        <v>47</v>
      </c>
      <c r="E44" s="13">
        <f>'[1]TDSheet'!$D$67</f>
        <v>2322.95</v>
      </c>
    </row>
    <row r="45" spans="2:5" ht="12.75">
      <c r="B45" s="10" t="s">
        <v>48</v>
      </c>
      <c r="C45" s="10"/>
      <c r="D45" s="10" t="s">
        <v>49</v>
      </c>
      <c r="E45" s="13">
        <f>'[1]TDSheet'!$D$73</f>
        <v>2884.89</v>
      </c>
    </row>
    <row r="46" spans="2:5" ht="12.75">
      <c r="B46" s="10" t="s">
        <v>50</v>
      </c>
      <c r="C46" s="10"/>
      <c r="D46" s="10" t="s">
        <v>51</v>
      </c>
      <c r="E46" s="13">
        <f>'[1]TDSheet'!$D$79</f>
        <v>3640.97</v>
      </c>
    </row>
    <row r="47" spans="2:5" ht="12.75">
      <c r="B47" s="6" t="s">
        <v>52</v>
      </c>
      <c r="C47" s="10"/>
      <c r="D47" s="10"/>
      <c r="E47" s="12">
        <f>SUM(E35:E46)</f>
        <v>27507.04</v>
      </c>
    </row>
    <row r="49" spans="1:6" ht="12.75">
      <c r="A49" s="5" t="s">
        <v>74</v>
      </c>
      <c r="B49" s="5"/>
      <c r="C49" s="5"/>
      <c r="D49" s="5"/>
      <c r="E49" s="5"/>
      <c r="F49" s="5"/>
    </row>
    <row r="50" spans="1:6" ht="12.75">
      <c r="A50" s="5" t="s">
        <v>75</v>
      </c>
      <c r="B50" s="5"/>
      <c r="C50" s="5"/>
      <c r="D50" s="5"/>
      <c r="E50" s="5"/>
      <c r="F50" s="5"/>
    </row>
    <row r="52" spans="2:5" ht="38.25">
      <c r="B52" s="6" t="s">
        <v>24</v>
      </c>
      <c r="C52" s="6" t="s">
        <v>25</v>
      </c>
      <c r="D52" s="6" t="s">
        <v>26</v>
      </c>
      <c r="E52" s="7" t="s">
        <v>61</v>
      </c>
    </row>
    <row r="53" spans="2:5" ht="12.75">
      <c r="B53" s="6" t="s">
        <v>28</v>
      </c>
      <c r="C53" s="8">
        <v>2013</v>
      </c>
      <c r="D53" s="6" t="s">
        <v>29</v>
      </c>
      <c r="E53" s="14">
        <f>'[1]TDSheet'!$D$12</f>
        <v>165.97</v>
      </c>
    </row>
    <row r="54" spans="2:5" ht="12.75">
      <c r="B54" s="6" t="s">
        <v>30</v>
      </c>
      <c r="C54" s="6"/>
      <c r="D54" s="6" t="s">
        <v>31</v>
      </c>
      <c r="E54" s="15">
        <f>'[1]TDSheet'!$D$18</f>
        <v>137.25</v>
      </c>
    </row>
    <row r="55" spans="2:5" ht="12.75">
      <c r="B55" s="10" t="s">
        <v>32</v>
      </c>
      <c r="C55" s="8"/>
      <c r="D55" s="10" t="s">
        <v>33</v>
      </c>
      <c r="E55" s="15">
        <f>'[1]TDSheet'!$D$24</f>
        <v>133.85</v>
      </c>
    </row>
    <row r="56" spans="2:5" ht="12.75">
      <c r="B56" s="10" t="s">
        <v>34</v>
      </c>
      <c r="C56" s="10"/>
      <c r="D56" s="10" t="s">
        <v>35</v>
      </c>
      <c r="E56" s="15">
        <f>'[1]TDSheet'!$D$30</f>
        <v>158.87</v>
      </c>
    </row>
    <row r="57" spans="2:5" ht="12.75">
      <c r="B57" s="10" t="s">
        <v>55</v>
      </c>
      <c r="C57" s="10"/>
      <c r="D57" s="10" t="s">
        <v>37</v>
      </c>
      <c r="E57" s="15">
        <f>'[1]TDSheet'!$D$36</f>
        <v>133.46</v>
      </c>
    </row>
    <row r="58" spans="2:5" ht="12.75">
      <c r="B58" s="10" t="s">
        <v>56</v>
      </c>
      <c r="C58" s="10"/>
      <c r="D58" s="10" t="s">
        <v>39</v>
      </c>
      <c r="E58" s="15">
        <f>'[1]TDSheet'!$D$42</f>
        <v>166.33</v>
      </c>
    </row>
    <row r="59" spans="2:5" ht="12.75">
      <c r="B59" s="10" t="s">
        <v>57</v>
      </c>
      <c r="C59" s="10"/>
      <c r="D59" s="10" t="s">
        <v>41</v>
      </c>
      <c r="E59" s="15">
        <f>'[1]TDSheet'!$D$48</f>
        <v>192.52</v>
      </c>
    </row>
    <row r="60" spans="2:5" ht="12.75">
      <c r="B60" s="10" t="s">
        <v>58</v>
      </c>
      <c r="C60" s="10"/>
      <c r="D60" s="10" t="s">
        <v>43</v>
      </c>
      <c r="E60" s="15">
        <f>'[1]TDSheet'!$D$54</f>
        <v>150.41</v>
      </c>
    </row>
    <row r="61" spans="2:5" ht="12.75">
      <c r="B61" s="10" t="s">
        <v>59</v>
      </c>
      <c r="C61" s="10"/>
      <c r="D61" s="10" t="s">
        <v>45</v>
      </c>
      <c r="E61" s="15">
        <f>'[1]TDSheet'!$D$60</f>
        <v>165.73</v>
      </c>
    </row>
    <row r="62" spans="2:5" ht="12.75">
      <c r="B62" s="10" t="s">
        <v>60</v>
      </c>
      <c r="C62" s="10"/>
      <c r="D62" s="10" t="s">
        <v>47</v>
      </c>
      <c r="E62" s="15">
        <f>'[1]TDSheet'!$D$66</f>
        <v>174.85</v>
      </c>
    </row>
    <row r="63" spans="2:5" ht="12.75">
      <c r="B63" s="10" t="s">
        <v>48</v>
      </c>
      <c r="C63" s="10"/>
      <c r="D63" s="10" t="s">
        <v>49</v>
      </c>
      <c r="E63" s="15">
        <f>'[1]TDSheet'!$D$72</f>
        <v>217.14</v>
      </c>
    </row>
    <row r="64" spans="2:5" ht="12.75">
      <c r="B64" s="10" t="s">
        <v>50</v>
      </c>
      <c r="C64" s="10"/>
      <c r="D64" s="10" t="s">
        <v>51</v>
      </c>
      <c r="E64" s="15">
        <f>'[1]TDSheet'!$D$78</f>
        <v>274.05</v>
      </c>
    </row>
    <row r="65" spans="2:5" ht="15.75">
      <c r="B65" s="6" t="s">
        <v>52</v>
      </c>
      <c r="C65" s="10"/>
      <c r="D65" s="10"/>
      <c r="E65" s="17">
        <f>SUM(E53:E64)</f>
        <v>2070.4300000000003</v>
      </c>
    </row>
    <row r="68" spans="2:6" ht="12.75">
      <c r="B68" t="s">
        <v>62</v>
      </c>
      <c r="F68" t="s">
        <v>63</v>
      </c>
    </row>
    <row r="69" spans="1:5" ht="12.75">
      <c r="A69" t="s">
        <v>64</v>
      </c>
      <c r="E69" t="s">
        <v>65</v>
      </c>
    </row>
    <row r="70" ht="15.75">
      <c r="A70" s="16" t="s">
        <v>69</v>
      </c>
    </row>
    <row r="71" spans="2:6" ht="12.75">
      <c r="B71" t="s">
        <v>66</v>
      </c>
      <c r="F71" t="s">
        <v>66</v>
      </c>
    </row>
    <row r="73" spans="1:5" ht="12.75">
      <c r="A73" t="s">
        <v>70</v>
      </c>
      <c r="E73" t="s">
        <v>67</v>
      </c>
    </row>
  </sheetData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2014-06-05T09:19:08Z</cp:lastPrinted>
  <dcterms:created xsi:type="dcterms:W3CDTF">2011-10-17T12:30:43Z</dcterms:created>
  <dcterms:modified xsi:type="dcterms:W3CDTF">2014-06-05T09:27:59Z</dcterms:modified>
  <cp:category/>
  <cp:version/>
  <cp:contentType/>
  <cp:contentStatus/>
</cp:coreProperties>
</file>