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'Лист1'!$A$1:$G$65</definedName>
  </definedNames>
  <calcPr fullCalcOnLoad="1"/>
</workbook>
</file>

<file path=xl/sharedStrings.xml><?xml version="1.0" encoding="utf-8"?>
<sst xmlns="http://schemas.openxmlformats.org/spreadsheetml/2006/main" count="120" uniqueCount="91">
  <si>
    <t>Капитальный ремонт</t>
  </si>
  <si>
    <t>Начислено жильцам</t>
  </si>
  <si>
    <t>Текущий ремонт</t>
  </si>
  <si>
    <t>ООО "УК "Колтома"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</si>
  <si>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</si>
  <si>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</si>
  <si>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</si>
  <si>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</si>
  <si>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</si>
  <si>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</si>
  <si>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</si>
  <si>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Оплачено населением</t>
  </si>
  <si>
    <t>Финансовый результат на 01.01.2013г.</t>
  </si>
  <si>
    <t>вознаграждение за услуги по управлению многоквартирным домом</t>
  </si>
  <si>
    <t>Отчет агента</t>
  </si>
  <si>
    <t xml:space="preserve">по денежным средствам,полученным в рамках договора </t>
  </si>
  <si>
    <t>по статье"Оплата Уполномоченному представителю МКД"</t>
  </si>
  <si>
    <t>за 2013 год.</t>
  </si>
  <si>
    <t>В рамках исполнения обязательств по агентскому договору за 2013 г.</t>
  </si>
  <si>
    <t>Агент (ООО "УК "Колтоиа") провел следующую работу:</t>
  </si>
  <si>
    <t>1. В 2013 году были получены платежи от собственников жилых помещений для</t>
  </si>
  <si>
    <t xml:space="preserve">    Принципала по статье "Оплата Уполномоченному представителю МКД"</t>
  </si>
  <si>
    <t>№ п\п</t>
  </si>
  <si>
    <t>год</t>
  </si>
  <si>
    <t>месяц</t>
  </si>
  <si>
    <t>сумма собранных средств,руб.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</si>
  <si>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</si>
  <si>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</si>
  <si>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</si>
  <si>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</si>
  <si>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</si>
  <si>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</si>
  <si>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</si>
  <si>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2.  Агентом (ООО "УК "Колтома") в 2013 году было начислено за услуги ,оказываемые собственникам</t>
  </si>
  <si>
    <t>сумма начисленных средств,руб.</t>
  </si>
  <si>
    <t>сумма вознаграждения,руб.</t>
  </si>
  <si>
    <t>Отчет принял</t>
  </si>
  <si>
    <t>Отчет сдал</t>
  </si>
  <si>
    <t>Уполномоченный представитель МКД</t>
  </si>
  <si>
    <t xml:space="preserve">                  ООО "УК "Колтома"</t>
  </si>
  <si>
    <t>31.12.2013г.</t>
  </si>
  <si>
    <t>Директор______________/Комолкина Т.П./</t>
  </si>
  <si>
    <t>с собственниками дома № 82 по ул.30 лет Победы</t>
  </si>
  <si>
    <t>Омельяненко Марина Владимировна</t>
  </si>
  <si>
    <t>__________________/Омельяненко М. В./</t>
  </si>
  <si>
    <t xml:space="preserve">    (далее Омельяненко Марина Владимировна) на сумму 36796-77 руб.(Тридцать шесть тысяч</t>
  </si>
  <si>
    <t xml:space="preserve">    семьсот девяносто шесть руб. 77 коп.),в т.ч.</t>
  </si>
  <si>
    <t xml:space="preserve">    МКД Омельяненко Марине Владимировне   34220-98 руб. (Тридцать четыре тысячи </t>
  </si>
  <si>
    <t xml:space="preserve">   двести двадцать руб. 98 коп.( в.т.ч.НДФЛ)., в т.ч..</t>
  </si>
  <si>
    <t>3. Удержано вознаграждение Агента (ООО "УК "Колтома") на общую сумму 2575-79 руб.</t>
  </si>
  <si>
    <t xml:space="preserve">   ( Две тысячи пятьсот семьдесят пять руб. 79 коп.), в т.ч..</t>
  </si>
  <si>
    <t xml:space="preserve">Финансовый отчет за  2013 год  МКД по адресу : </t>
  </si>
  <si>
    <t>Остаток средств капитального ремонта на 01.01.2013г.</t>
  </si>
  <si>
    <t>Остаток средств капитального ремонта на 01.01.2014г. При 100 % оплате</t>
  </si>
  <si>
    <t>Остаток средств текущего ремонта на 01.01.2014г. При 100 % оплате</t>
  </si>
  <si>
    <t>Остаток средств по капитальному и текущему ремонту  на 01.01.2014г. с учетом задолженности</t>
  </si>
  <si>
    <t>За ремонт кровли</t>
  </si>
  <si>
    <t>За восстановление СКПТ после ремонта кровли</t>
  </si>
  <si>
    <t>За замену счетчика ХВС</t>
  </si>
  <si>
    <t>За ремонт подъезда № 4</t>
  </si>
  <si>
    <t>За ремонт подъезда № 5</t>
  </si>
  <si>
    <t>За изготовление и монтаж контейнерной площадки</t>
  </si>
  <si>
    <t>За покраску труб газопровода</t>
  </si>
  <si>
    <t>За монтаж СКПТ</t>
  </si>
  <si>
    <t>Начислено населению за 2013 год</t>
  </si>
  <si>
    <t>Содержание дома (без тек. ремонта) в том числе:</t>
  </si>
  <si>
    <t>Сбор средств уполномоченному представителю</t>
  </si>
  <si>
    <t>Электроэнергия ОДН</t>
  </si>
  <si>
    <t>УТВЕРЖДАЮ</t>
  </si>
  <si>
    <t>Директор ООО "УК"Колтома"</t>
  </si>
  <si>
    <t>______________________Т.П.Комолкина</t>
  </si>
  <si>
    <t xml:space="preserve">Задолженность населения по статье "капитальный ремонт" на 31.12.2013г. </t>
  </si>
  <si>
    <t xml:space="preserve">Задолженность населения по статье "текущий ремонт" на 31.12.2013г. </t>
  </si>
  <si>
    <t>Остаток средств текущего ремонта на 01.01.2013г.</t>
  </si>
  <si>
    <t>ул. 30 лет Победы, д.82</t>
  </si>
  <si>
    <t>Израсходовано всего, в том числе:</t>
  </si>
  <si>
    <t>Оплачено населением за 2013 год</t>
  </si>
  <si>
    <t>Начислено поставщиками за 2013 год</t>
  </si>
  <si>
    <t>Задолженность (-), переплата (+) населения по начисленным платежам (за 2013г.)</t>
  </si>
  <si>
    <t>Фактическая экономия (+), перерасход (-) ст.6=ст.2-ст.4</t>
  </si>
  <si>
    <t xml:space="preserve">Перерасчет, произведенный в 2013г. за (возврат населению экономии -),(возврат населением перерасхода +) </t>
  </si>
  <si>
    <t>Итог перерасчета</t>
  </si>
  <si>
    <t>2011г.</t>
  </si>
  <si>
    <t>2012г.</t>
  </si>
  <si>
    <t>Итого</t>
  </si>
  <si>
    <t>Перерасчет за 2011,2012 г.г.</t>
  </si>
  <si>
    <t>Результат финансовой деятельности на конец периода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</si>
  <si>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</si>
  <si>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Главный бухгалтер</t>
  </si>
  <si>
    <t>И.А. Костенкова</t>
  </si>
  <si>
    <t>Задолженность населения на конец периода (без учета задолженности по текущему и капитальному ремонту)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</si>
</sst>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b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b/>
      <i/>
      <sz val="12"/>
      <name val="Arial Rounded MT Bold"/>
      <family val="2"/>
    </font>
    <font>
      <sz val="8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17" applyNumberFormat="1" applyFont="1" applyBorder="1" applyAlignment="1">
      <alignment horizontal="center" vertical="center" wrapText="1"/>
      <protection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2" xfId="17" applyNumberFormat="1" applyFont="1" applyFill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2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3;&#1086;&#1074;&#1072;&#1103;%20&#1087;&#1072;&#1087;&#1082;&#1072;%20(2)\30&#1083;.&#1087;.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0">
          <cell r="D20">
            <v>943.74</v>
          </cell>
        </row>
        <row r="21">
          <cell r="D21">
            <v>12538.26</v>
          </cell>
        </row>
        <row r="22">
          <cell r="D22">
            <v>13482</v>
          </cell>
        </row>
        <row r="25">
          <cell r="D25">
            <v>314.59</v>
          </cell>
        </row>
        <row r="26">
          <cell r="D26">
            <v>4179.51</v>
          </cell>
        </row>
        <row r="27">
          <cell r="D27">
            <v>4494.1</v>
          </cell>
        </row>
        <row r="30">
          <cell r="D30">
            <v>314.59</v>
          </cell>
        </row>
        <row r="31">
          <cell r="D31">
            <v>4179.51</v>
          </cell>
        </row>
        <row r="34">
          <cell r="D34">
            <v>4494.1</v>
          </cell>
        </row>
        <row r="36">
          <cell r="D36">
            <v>241.27</v>
          </cell>
        </row>
        <row r="37">
          <cell r="D37">
            <v>3205.41</v>
          </cell>
        </row>
        <row r="40">
          <cell r="D40">
            <v>3446.68</v>
          </cell>
        </row>
        <row r="42">
          <cell r="D42">
            <v>306.13</v>
          </cell>
        </row>
        <row r="43">
          <cell r="D43">
            <v>4067.09</v>
          </cell>
        </row>
        <row r="46">
          <cell r="D46">
            <v>4373.22</v>
          </cell>
        </row>
        <row r="48">
          <cell r="D48">
            <v>455.47</v>
          </cell>
        </row>
        <row r="49">
          <cell r="D49">
            <v>6051.2</v>
          </cell>
        </row>
        <row r="52">
          <cell r="D52">
            <v>6506.67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view="pageBreakPreview" zoomScale="75" zoomScaleSheetLayoutView="75" workbookViewId="0" topLeftCell="A1">
      <selection activeCell="G36" sqref="G36"/>
    </sheetView>
  </sheetViews>
  <sheetFormatPr defaultColWidth="9.00390625" defaultRowHeight="12.75"/>
  <cols>
    <col min="1" max="1" width="56.00390625" style="1" customWidth="1"/>
    <col min="2" max="2" width="24.75390625" style="1" customWidth="1"/>
    <col min="3" max="3" width="18.25390625" style="1" customWidth="1"/>
    <col min="4" max="4" width="16.375" style="1" customWidth="1"/>
    <col min="5" max="5" width="17.125" style="2" customWidth="1"/>
    <col min="6" max="6" width="16.875" style="2" customWidth="1"/>
    <col min="7" max="7" width="19.00390625" style="1" customWidth="1"/>
    <col min="8" max="16384" width="9.125" style="1" customWidth="1"/>
  </cols>
  <sheetData>
    <row r="1" spans="1:7" ht="18.75" thickBot="1">
      <c r="A1" s="72" t="s">
        <v>3</v>
      </c>
      <c r="B1" s="72"/>
      <c r="C1" s="72"/>
      <c r="D1" s="72"/>
      <c r="E1" s="72"/>
      <c r="F1" s="72"/>
      <c r="G1" s="72"/>
    </row>
    <row r="2" spans="1:7" ht="18">
      <c r="A2" s="3"/>
      <c r="B2" s="3"/>
      <c r="C2" s="14"/>
      <c r="D2" s="73" t="s">
        <v>68</v>
      </c>
      <c r="E2" s="73"/>
      <c r="F2" s="73"/>
      <c r="G2" s="73"/>
    </row>
    <row r="3" spans="1:7" ht="25.5" customHeight="1">
      <c r="A3" s="3"/>
      <c r="B3" s="3"/>
      <c r="C3" s="14"/>
      <c r="D3" s="74" t="s">
        <v>69</v>
      </c>
      <c r="E3" s="74"/>
      <c r="F3" s="74"/>
      <c r="G3" s="74"/>
    </row>
    <row r="4" spans="1:7" ht="22.5" customHeight="1">
      <c r="A4" s="3"/>
      <c r="B4" s="3"/>
      <c r="C4" s="74" t="s">
        <v>70</v>
      </c>
      <c r="D4" s="74"/>
      <c r="E4" s="74"/>
      <c r="F4" s="74"/>
      <c r="G4" s="74"/>
    </row>
    <row r="5" spans="1:7" ht="18">
      <c r="A5" s="4"/>
      <c r="B5" s="4"/>
      <c r="C5" s="4"/>
      <c r="D5" s="4"/>
      <c r="E5" s="3"/>
      <c r="F5" s="3"/>
      <c r="G5" s="3"/>
    </row>
    <row r="6" spans="1:7" s="42" customFormat="1" ht="24.75" customHeight="1">
      <c r="A6" s="69" t="s">
        <v>51</v>
      </c>
      <c r="B6" s="69"/>
      <c r="C6" s="40"/>
      <c r="D6" s="40"/>
      <c r="E6" s="41"/>
      <c r="F6" s="41"/>
      <c r="G6" s="40"/>
    </row>
    <row r="7" spans="1:7" s="42" customFormat="1" ht="18">
      <c r="A7" s="43" t="s">
        <v>74</v>
      </c>
      <c r="B7" s="43"/>
      <c r="C7" s="43"/>
      <c r="D7" s="43"/>
      <c r="E7" s="43"/>
      <c r="F7" s="43"/>
      <c r="G7" s="43"/>
    </row>
    <row r="8" spans="1:7" s="16" customFormat="1" ht="15">
      <c r="A8" s="17"/>
      <c r="B8" s="17"/>
      <c r="C8" s="17"/>
      <c r="D8" s="17"/>
      <c r="E8" s="17"/>
      <c r="F8" s="17"/>
      <c r="G8" s="17"/>
    </row>
    <row r="9" spans="1:6" s="16" customFormat="1" ht="15.75" thickBot="1">
      <c r="A9" s="25" t="s">
        <v>0</v>
      </c>
      <c r="B9" s="15"/>
      <c r="C9" s="15"/>
      <c r="D9" s="15"/>
      <c r="E9" s="18"/>
      <c r="F9" s="18"/>
    </row>
    <row r="10" spans="1:3" s="16" customFormat="1" ht="30">
      <c r="A10" s="28" t="s">
        <v>52</v>
      </c>
      <c r="B10" s="33"/>
      <c r="C10" s="44">
        <v>551057.59</v>
      </c>
    </row>
    <row r="11" spans="1:3" s="16" customFormat="1" ht="15">
      <c r="A11" s="29" t="s">
        <v>1</v>
      </c>
      <c r="B11" s="19"/>
      <c r="C11" s="45">
        <v>292618.85</v>
      </c>
    </row>
    <row r="12" spans="1:3" s="15" customFormat="1" ht="15">
      <c r="A12" s="29" t="s">
        <v>75</v>
      </c>
      <c r="B12" s="19"/>
      <c r="C12" s="39">
        <f>SUM(C13:C13)</f>
        <v>947725</v>
      </c>
    </row>
    <row r="13" spans="1:3" s="16" customFormat="1" ht="15">
      <c r="A13" s="30" t="s">
        <v>56</v>
      </c>
      <c r="B13" s="20">
        <v>41562</v>
      </c>
      <c r="C13" s="35">
        <v>947725</v>
      </c>
    </row>
    <row r="14" spans="1:3" s="16" customFormat="1" ht="30">
      <c r="A14" s="29" t="s">
        <v>53</v>
      </c>
      <c r="B14" s="19"/>
      <c r="C14" s="37">
        <f>C10+C11-C12</f>
        <v>-104048.56000000006</v>
      </c>
    </row>
    <row r="15" spans="1:3" s="16" customFormat="1" ht="15">
      <c r="A15" s="30" t="s">
        <v>11</v>
      </c>
      <c r="B15" s="19"/>
      <c r="C15" s="36">
        <f>C11-C16</f>
        <v>270129.41</v>
      </c>
    </row>
    <row r="16" spans="1:3" s="16" customFormat="1" ht="30.75" thickBot="1">
      <c r="A16" s="26" t="s">
        <v>71</v>
      </c>
      <c r="B16" s="38"/>
      <c r="C16" s="21">
        <v>22489.44</v>
      </c>
    </row>
    <row r="17" spans="1:3" s="16" customFormat="1" ht="15">
      <c r="A17" s="27"/>
      <c r="C17" s="18"/>
    </row>
    <row r="18" spans="1:3" s="16" customFormat="1" ht="15.75" thickBot="1">
      <c r="A18" s="25" t="s">
        <v>2</v>
      </c>
      <c r="B18" s="15"/>
      <c r="C18" s="18"/>
    </row>
    <row r="19" spans="1:3" s="16" customFormat="1" ht="30">
      <c r="A19" s="28" t="s">
        <v>73</v>
      </c>
      <c r="B19" s="33"/>
      <c r="C19" s="34">
        <v>79444.82</v>
      </c>
    </row>
    <row r="20" spans="1:3" s="16" customFormat="1" ht="15">
      <c r="A20" s="29" t="s">
        <v>1</v>
      </c>
      <c r="B20" s="19"/>
      <c r="C20" s="45">
        <v>281277.67</v>
      </c>
    </row>
    <row r="21" spans="1:3" s="16" customFormat="1" ht="15">
      <c r="A21" s="29" t="s">
        <v>75</v>
      </c>
      <c r="B21" s="19"/>
      <c r="C21" s="39">
        <f>SUM(C22:C29)</f>
        <v>455446.37</v>
      </c>
    </row>
    <row r="22" spans="1:3" s="16" customFormat="1" ht="15">
      <c r="A22" s="30" t="s">
        <v>57</v>
      </c>
      <c r="B22" s="20">
        <v>41288</v>
      </c>
      <c r="C22" s="35">
        <v>2000</v>
      </c>
    </row>
    <row r="23" spans="1:3" s="16" customFormat="1" ht="15">
      <c r="A23" s="30" t="s">
        <v>58</v>
      </c>
      <c r="B23" s="20">
        <v>41372</v>
      </c>
      <c r="C23" s="35">
        <v>5463</v>
      </c>
    </row>
    <row r="24" spans="1:3" s="16" customFormat="1" ht="15">
      <c r="A24" s="30" t="s">
        <v>59</v>
      </c>
      <c r="B24" s="20">
        <v>41443</v>
      </c>
      <c r="C24" s="35">
        <v>65475</v>
      </c>
    </row>
    <row r="25" spans="1:3" s="16" customFormat="1" ht="15">
      <c r="A25" s="30" t="s">
        <v>60</v>
      </c>
      <c r="B25" s="20">
        <v>41467</v>
      </c>
      <c r="C25" s="35">
        <v>68375</v>
      </c>
    </row>
    <row r="26" spans="1:3" s="16" customFormat="1" ht="15">
      <c r="A26" s="30" t="s">
        <v>61</v>
      </c>
      <c r="B26" s="20">
        <v>41534</v>
      </c>
      <c r="C26" s="35">
        <v>10361.37</v>
      </c>
    </row>
    <row r="27" spans="1:3" s="16" customFormat="1" ht="15">
      <c r="A27" s="30" t="s">
        <v>62</v>
      </c>
      <c r="B27" s="20">
        <v>41534</v>
      </c>
      <c r="C27" s="35">
        <v>6674</v>
      </c>
    </row>
    <row r="28" spans="1:3" s="16" customFormat="1" ht="15">
      <c r="A28" s="30" t="s">
        <v>63</v>
      </c>
      <c r="B28" s="20">
        <v>41570</v>
      </c>
      <c r="C28" s="35">
        <v>6000</v>
      </c>
    </row>
    <row r="29" spans="1:3" s="16" customFormat="1" ht="15">
      <c r="A29" s="30" t="s">
        <v>56</v>
      </c>
      <c r="B29" s="20">
        <v>41562</v>
      </c>
      <c r="C29" s="35">
        <v>291098</v>
      </c>
    </row>
    <row r="30" spans="1:3" s="16" customFormat="1" ht="30">
      <c r="A30" s="29" t="s">
        <v>54</v>
      </c>
      <c r="B30" s="19"/>
      <c r="C30" s="37">
        <f>C19+C20-C21</f>
        <v>-94723.88</v>
      </c>
    </row>
    <row r="31" spans="1:3" s="16" customFormat="1" ht="15">
      <c r="A31" s="30" t="s">
        <v>11</v>
      </c>
      <c r="B31" s="19"/>
      <c r="C31" s="36">
        <f>C20-C32</f>
        <v>262547.75</v>
      </c>
    </row>
    <row r="32" spans="1:3" s="16" customFormat="1" ht="30.75" thickBot="1">
      <c r="A32" s="26" t="s">
        <v>72</v>
      </c>
      <c r="B32" s="38"/>
      <c r="C32" s="21">
        <v>18729.92</v>
      </c>
    </row>
    <row r="33" spans="1:3" s="16" customFormat="1" ht="15.75" thickBot="1">
      <c r="A33" s="31"/>
      <c r="B33" s="22"/>
      <c r="C33" s="23"/>
    </row>
    <row r="34" spans="1:3" s="16" customFormat="1" ht="30" customHeight="1">
      <c r="A34" s="55" t="s">
        <v>55</v>
      </c>
      <c r="B34" s="86"/>
      <c r="C34" s="88">
        <f>C14+C30-C16-C32</f>
        <v>-239991.80000000005</v>
      </c>
    </row>
    <row r="35" spans="1:3" s="16" customFormat="1" ht="15.75" thickBot="1">
      <c r="A35" s="56"/>
      <c r="B35" s="87"/>
      <c r="C35" s="89"/>
    </row>
    <row r="36" spans="1:6" s="16" customFormat="1" ht="15">
      <c r="A36" s="32" t="s">
        <v>4</v>
      </c>
      <c r="B36" s="17"/>
      <c r="C36" s="17"/>
      <c r="D36" s="17"/>
      <c r="E36" s="23"/>
      <c r="F36" s="23"/>
    </row>
    <row r="37" spans="1:6" s="16" customFormat="1" ht="15">
      <c r="A37" s="32"/>
      <c r="B37" s="17"/>
      <c r="C37" s="17"/>
      <c r="D37" s="17"/>
      <c r="E37" s="23"/>
      <c r="F37" s="23"/>
    </row>
    <row r="38" spans="1:6" s="16" customFormat="1" ht="14.25" customHeight="1">
      <c r="A38" s="32" t="s">
        <v>12</v>
      </c>
      <c r="B38" s="17"/>
      <c r="C38" s="24">
        <v>342926.93</v>
      </c>
      <c r="D38" s="17"/>
      <c r="E38" s="23"/>
      <c r="F38" s="23"/>
    </row>
    <row r="39" spans="1:7" ht="45" customHeight="1" hidden="1">
      <c r="A39" s="84" t="s">
        <v>80</v>
      </c>
      <c r="B39" s="85"/>
      <c r="C39" s="19" t="s">
        <v>6</v>
      </c>
      <c r="D39" s="46" t="s">
        <v>7</v>
      </c>
      <c r="E39" s="47" t="s">
        <v>8</v>
      </c>
      <c r="F39" s="47" t="s">
        <v>9</v>
      </c>
      <c r="G39" s="47" t="s">
        <v>81</v>
      </c>
    </row>
    <row r="40" spans="1:7" ht="15" hidden="1">
      <c r="A40" s="84" t="s">
        <v>82</v>
      </c>
      <c r="B40" s="85"/>
      <c r="C40" s="19">
        <v>-12888.68</v>
      </c>
      <c r="D40" s="46">
        <v>-78848.37</v>
      </c>
      <c r="E40" s="47">
        <v>-6230.95</v>
      </c>
      <c r="F40" s="47">
        <v>-703.86</v>
      </c>
      <c r="G40" s="47">
        <f>SUM(C40:F40)</f>
        <v>-98671.85999999999</v>
      </c>
    </row>
    <row r="41" spans="1:7" ht="15" hidden="1">
      <c r="A41" s="84" t="s">
        <v>83</v>
      </c>
      <c r="B41" s="85"/>
      <c r="C41" s="19">
        <v>45796.14</v>
      </c>
      <c r="D41" s="46">
        <v>-151656.61</v>
      </c>
      <c r="E41" s="47">
        <v>5460.61</v>
      </c>
      <c r="F41" s="47">
        <v>-1411.21</v>
      </c>
      <c r="G41" s="47">
        <f>SUM(C41:F41)</f>
        <v>-101811.06999999999</v>
      </c>
    </row>
    <row r="42" spans="1:7" ht="15" hidden="1">
      <c r="A42" s="84" t="s">
        <v>84</v>
      </c>
      <c r="B42" s="85"/>
      <c r="C42" s="19">
        <f>SUM(C40:C41)</f>
        <v>32907.46</v>
      </c>
      <c r="D42" s="46">
        <f>SUM(D40:D41)</f>
        <v>-230504.97999999998</v>
      </c>
      <c r="E42" s="47">
        <f>SUM(E40:E41)</f>
        <v>-770.3400000000001</v>
      </c>
      <c r="F42" s="47">
        <f>SUM(F40:F41)</f>
        <v>-2115.07</v>
      </c>
      <c r="G42" s="47">
        <f>SUM(C42:F42)</f>
        <v>-200482.93</v>
      </c>
    </row>
    <row r="43" spans="1:6" s="16" customFormat="1" ht="15">
      <c r="A43" s="32"/>
      <c r="B43" s="17"/>
      <c r="C43" s="17"/>
      <c r="D43" s="17"/>
      <c r="E43" s="23"/>
      <c r="F43" s="23"/>
    </row>
    <row r="44" spans="1:7" s="51" customFormat="1" ht="15">
      <c r="A44" s="90">
        <v>1</v>
      </c>
      <c r="B44" s="91"/>
      <c r="C44" s="49">
        <v>2</v>
      </c>
      <c r="D44" s="49">
        <v>3</v>
      </c>
      <c r="E44" s="50">
        <v>4</v>
      </c>
      <c r="F44" s="50">
        <v>5</v>
      </c>
      <c r="G44" s="49">
        <v>6</v>
      </c>
    </row>
    <row r="45" spans="1:7" s="53" customFormat="1" ht="15" customHeight="1">
      <c r="A45" s="77" t="s">
        <v>5</v>
      </c>
      <c r="B45" s="78"/>
      <c r="C45" s="54" t="s">
        <v>64</v>
      </c>
      <c r="D45" s="81" t="s">
        <v>76</v>
      </c>
      <c r="E45" s="81" t="s">
        <v>77</v>
      </c>
      <c r="F45" s="81" t="s">
        <v>78</v>
      </c>
      <c r="G45" s="81" t="s">
        <v>79</v>
      </c>
    </row>
    <row r="46" spans="1:7" s="53" customFormat="1" ht="99" customHeight="1">
      <c r="A46" s="79"/>
      <c r="B46" s="80"/>
      <c r="C46" s="81"/>
      <c r="D46" s="81"/>
      <c r="E46" s="81"/>
      <c r="F46" s="81"/>
      <c r="G46" s="81"/>
    </row>
    <row r="47" spans="1:7" s="53" customFormat="1" ht="15">
      <c r="A47" s="75" t="s">
        <v>6</v>
      </c>
      <c r="B47" s="76"/>
      <c r="C47" s="52">
        <v>344073.94</v>
      </c>
      <c r="D47" s="52">
        <f>C47+F47</f>
        <v>307669.55</v>
      </c>
      <c r="E47" s="52">
        <v>344073.94</v>
      </c>
      <c r="F47" s="52">
        <v>-36404.39</v>
      </c>
      <c r="G47" s="52">
        <f>C47-E47</f>
        <v>0</v>
      </c>
    </row>
    <row r="48" spans="1:7" s="53" customFormat="1" ht="15">
      <c r="A48" s="75" t="s">
        <v>7</v>
      </c>
      <c r="B48" s="76"/>
      <c r="C48" s="52">
        <v>822276.17</v>
      </c>
      <c r="D48" s="52">
        <f aca="true" t="shared" si="0" ref="D48:D53">C48+F48</f>
        <v>755751.2100000001</v>
      </c>
      <c r="E48" s="52">
        <v>673350.03</v>
      </c>
      <c r="F48" s="52">
        <v>-66524.96</v>
      </c>
      <c r="G48" s="52">
        <f aca="true" t="shared" si="1" ref="G48:G53">C48-E48</f>
        <v>148926.14</v>
      </c>
    </row>
    <row r="49" spans="1:7" s="53" customFormat="1" ht="15">
      <c r="A49" s="75" t="s">
        <v>8</v>
      </c>
      <c r="B49" s="76"/>
      <c r="C49" s="52">
        <v>102192.57</v>
      </c>
      <c r="D49" s="52">
        <f t="shared" si="0"/>
        <v>94442.54000000001</v>
      </c>
      <c r="E49" s="52">
        <v>102192.57</v>
      </c>
      <c r="F49" s="52">
        <v>-7750.03</v>
      </c>
      <c r="G49" s="52">
        <f t="shared" si="1"/>
        <v>0</v>
      </c>
    </row>
    <row r="50" spans="1:7" s="53" customFormat="1" ht="15">
      <c r="A50" s="75" t="s">
        <v>9</v>
      </c>
      <c r="B50" s="76"/>
      <c r="C50" s="52">
        <v>108845.54</v>
      </c>
      <c r="D50" s="52">
        <f t="shared" si="0"/>
        <v>100118.57999999999</v>
      </c>
      <c r="E50" s="52">
        <v>108845.54</v>
      </c>
      <c r="F50" s="52">
        <v>-8726.96</v>
      </c>
      <c r="G50" s="52">
        <f t="shared" si="1"/>
        <v>0</v>
      </c>
    </row>
    <row r="51" spans="1:7" s="53" customFormat="1" ht="15">
      <c r="A51" s="75" t="s">
        <v>65</v>
      </c>
      <c r="B51" s="76"/>
      <c r="C51" s="52">
        <v>636341.26</v>
      </c>
      <c r="D51" s="52">
        <f t="shared" si="0"/>
        <v>592785.22</v>
      </c>
      <c r="E51" s="52">
        <v>636341.26</v>
      </c>
      <c r="F51" s="52">
        <v>-43556.04</v>
      </c>
      <c r="G51" s="52">
        <f t="shared" si="1"/>
        <v>0</v>
      </c>
    </row>
    <row r="52" spans="1:7" s="53" customFormat="1" ht="30" customHeight="1">
      <c r="A52" s="75" t="s">
        <v>13</v>
      </c>
      <c r="B52" s="76"/>
      <c r="C52" s="52">
        <v>87095.66</v>
      </c>
      <c r="D52" s="52"/>
      <c r="E52" s="52">
        <v>87095.66</v>
      </c>
      <c r="F52" s="52"/>
      <c r="G52" s="52">
        <f t="shared" si="1"/>
        <v>0</v>
      </c>
    </row>
    <row r="53" spans="1:7" s="53" customFormat="1" ht="15">
      <c r="A53" s="75" t="s">
        <v>67</v>
      </c>
      <c r="B53" s="76"/>
      <c r="C53" s="52">
        <v>40981.56</v>
      </c>
      <c r="D53" s="52">
        <f t="shared" si="0"/>
        <v>38279.649999999994</v>
      </c>
      <c r="E53" s="52">
        <v>40981.56</v>
      </c>
      <c r="F53" s="52">
        <v>-2701.91</v>
      </c>
      <c r="G53" s="52">
        <f t="shared" si="1"/>
        <v>0</v>
      </c>
    </row>
    <row r="54" spans="1:7" s="53" customFormat="1" ht="15.75">
      <c r="A54" s="75" t="s">
        <v>66</v>
      </c>
      <c r="B54" s="76"/>
      <c r="C54" s="57">
        <v>26984.15</v>
      </c>
      <c r="D54" s="67">
        <v>36796.77</v>
      </c>
      <c r="E54" s="52">
        <v>36796.77</v>
      </c>
      <c r="F54" s="52"/>
      <c r="G54" s="52"/>
    </row>
    <row r="55" spans="1:7" s="51" customFormat="1" ht="15">
      <c r="A55" s="70" t="s">
        <v>10</v>
      </c>
      <c r="B55" s="71"/>
      <c r="C55" s="60">
        <f>SUM(C47:C54)-C52</f>
        <v>2081695.1900000002</v>
      </c>
      <c r="D55" s="60">
        <f>SUM(D47:D54)-D52</f>
        <v>1925843.52</v>
      </c>
      <c r="E55" s="60">
        <f>SUM(E47:E54)-E52</f>
        <v>1942581.6700000002</v>
      </c>
      <c r="F55" s="60">
        <f>SUM(F47:F54)-F52</f>
        <v>-165664.29</v>
      </c>
      <c r="G55" s="60">
        <f>SUM(G47:G54)-G52</f>
        <v>148926.14</v>
      </c>
    </row>
    <row r="56" spans="1:7" s="51" customFormat="1" ht="15">
      <c r="A56" s="58"/>
      <c r="B56" s="59"/>
      <c r="C56" s="60"/>
      <c r="D56" s="60"/>
      <c r="E56" s="60"/>
      <c r="F56" s="60"/>
      <c r="G56" s="60"/>
    </row>
    <row r="57" spans="1:7" s="51" customFormat="1" ht="15">
      <c r="A57" s="58" t="s">
        <v>85</v>
      </c>
      <c r="B57" s="59"/>
      <c r="C57" s="60"/>
      <c r="D57" s="60"/>
      <c r="E57" s="60"/>
      <c r="F57" s="60"/>
      <c r="G57" s="61">
        <f>G42</f>
        <v>-200482.93</v>
      </c>
    </row>
    <row r="58" spans="1:7" s="51" customFormat="1" ht="30.75" customHeight="1">
      <c r="A58" s="70" t="s">
        <v>90</v>
      </c>
      <c r="B58" s="71"/>
      <c r="C58" s="60"/>
      <c r="D58" s="60"/>
      <c r="E58" s="60"/>
      <c r="F58" s="60"/>
      <c r="G58" s="61">
        <f>F55</f>
        <v>-165664.29</v>
      </c>
    </row>
    <row r="59" spans="1:7" s="51" customFormat="1" ht="52.5" customHeight="1">
      <c r="A59" s="70" t="s">
        <v>87</v>
      </c>
      <c r="B59" s="71"/>
      <c r="C59" s="60"/>
      <c r="D59" s="60"/>
      <c r="E59" s="60"/>
      <c r="F59" s="60"/>
      <c r="G59" s="61">
        <f>C38+G55+G57+G58-F51</f>
        <v>169261.89</v>
      </c>
    </row>
    <row r="60" spans="1:7" s="53" customFormat="1" ht="18" customHeight="1">
      <c r="A60" s="70"/>
      <c r="B60" s="71"/>
      <c r="C60" s="48"/>
      <c r="D60" s="52"/>
      <c r="E60" s="48"/>
      <c r="F60" s="48"/>
      <c r="G60" s="48"/>
    </row>
    <row r="61" spans="1:7" s="53" customFormat="1" ht="24" customHeight="1">
      <c r="A61" s="82" t="s">
        <v>86</v>
      </c>
      <c r="B61" s="83"/>
      <c r="C61" s="48"/>
      <c r="D61" s="52"/>
      <c r="E61" s="48"/>
      <c r="F61" s="48"/>
      <c r="G61" s="62">
        <f>C34+C38+G55+G57+G58</f>
        <v>-114285.95000000004</v>
      </c>
    </row>
    <row r="62" spans="5:6" s="53" customFormat="1" ht="15">
      <c r="E62" s="63"/>
      <c r="F62" s="63"/>
    </row>
    <row r="63" spans="1:7" s="66" customFormat="1" ht="29.25" customHeight="1">
      <c r="A63" s="66" t="s">
        <v>88</v>
      </c>
      <c r="F63" s="68" t="s">
        <v>89</v>
      </c>
      <c r="G63" s="68"/>
    </row>
    <row r="64" spans="5:6" s="53" customFormat="1" ht="15">
      <c r="E64" s="63"/>
      <c r="F64" s="63"/>
    </row>
    <row r="65" spans="5:6" s="53" customFormat="1" ht="15">
      <c r="E65" s="63"/>
      <c r="F65" s="63"/>
    </row>
    <row r="66" spans="5:6" s="53" customFormat="1" ht="15">
      <c r="E66" s="63"/>
      <c r="F66" s="63"/>
    </row>
    <row r="67" spans="5:6" s="53" customFormat="1" ht="15">
      <c r="E67" s="63"/>
      <c r="F67" s="63"/>
    </row>
    <row r="68" spans="5:6" s="53" customFormat="1" ht="15">
      <c r="E68" s="63"/>
      <c r="F68" s="63"/>
    </row>
    <row r="69" spans="5:6" s="53" customFormat="1" ht="15">
      <c r="E69" s="63"/>
      <c r="F69" s="63"/>
    </row>
    <row r="70" spans="5:6" s="53" customFormat="1" ht="15">
      <c r="E70" s="63"/>
      <c r="F70" s="63"/>
    </row>
    <row r="71" spans="5:6" s="53" customFormat="1" ht="15">
      <c r="E71" s="63"/>
      <c r="F71" s="63"/>
    </row>
    <row r="72" spans="5:6" s="53" customFormat="1" ht="15">
      <c r="E72" s="63"/>
      <c r="F72" s="63"/>
    </row>
    <row r="73" spans="5:6" s="53" customFormat="1" ht="15">
      <c r="E73" s="63"/>
      <c r="F73" s="63"/>
    </row>
    <row r="74" spans="5:6" s="53" customFormat="1" ht="15">
      <c r="E74" s="63"/>
      <c r="F74" s="63"/>
    </row>
    <row r="75" spans="5:6" s="53" customFormat="1" ht="15">
      <c r="E75" s="63"/>
      <c r="F75" s="63"/>
    </row>
    <row r="76" spans="5:6" s="53" customFormat="1" ht="15">
      <c r="E76" s="63"/>
      <c r="F76" s="63"/>
    </row>
    <row r="77" spans="5:6" s="53" customFormat="1" ht="15">
      <c r="E77" s="63"/>
      <c r="F77" s="63"/>
    </row>
    <row r="78" spans="5:6" s="53" customFormat="1" ht="15">
      <c r="E78" s="63"/>
      <c r="F78" s="63"/>
    </row>
    <row r="79" spans="5:6" s="53" customFormat="1" ht="15">
      <c r="E79" s="63"/>
      <c r="F79" s="63"/>
    </row>
    <row r="80" spans="5:6" s="64" customFormat="1" ht="15">
      <c r="E80" s="65"/>
      <c r="F80" s="65"/>
    </row>
    <row r="81" spans="5:6" s="64" customFormat="1" ht="15">
      <c r="E81" s="65"/>
      <c r="F81" s="65"/>
    </row>
    <row r="82" spans="5:6" s="64" customFormat="1" ht="15">
      <c r="E82" s="65"/>
      <c r="F82" s="65"/>
    </row>
    <row r="83" spans="5:6" s="64" customFormat="1" ht="15">
      <c r="E83" s="65"/>
      <c r="F83" s="65"/>
    </row>
  </sheetData>
  <mergeCells count="33">
    <mergeCell ref="E45:E46"/>
    <mergeCell ref="G45:G46"/>
    <mergeCell ref="F45:F46"/>
    <mergeCell ref="A34:A35"/>
    <mergeCell ref="B34:B35"/>
    <mergeCell ref="C34:C35"/>
    <mergeCell ref="A44:B44"/>
    <mergeCell ref="A39:B39"/>
    <mergeCell ref="A40:B40"/>
    <mergeCell ref="A41:B41"/>
    <mergeCell ref="A42:B42"/>
    <mergeCell ref="A48:B48"/>
    <mergeCell ref="A49:B49"/>
    <mergeCell ref="C45:C46"/>
    <mergeCell ref="A47:B47"/>
    <mergeCell ref="D45:D46"/>
    <mergeCell ref="A61:B61"/>
    <mergeCell ref="A50:B50"/>
    <mergeCell ref="A51:B51"/>
    <mergeCell ref="A52:B52"/>
    <mergeCell ref="A53:B53"/>
    <mergeCell ref="A58:B58"/>
    <mergeCell ref="A59:B59"/>
    <mergeCell ref="F63:G63"/>
    <mergeCell ref="A6:B6"/>
    <mergeCell ref="A60:B60"/>
    <mergeCell ref="A1:G1"/>
    <mergeCell ref="D2:G2"/>
    <mergeCell ref="D3:G3"/>
    <mergeCell ref="C4:G4"/>
    <mergeCell ref="A54:B54"/>
    <mergeCell ref="A55:B55"/>
    <mergeCell ref="A45:B46"/>
  </mergeCells>
  <printOptions/>
  <pageMargins left="0.39" right="0.1968503937007874" top="0.3937007874015748" bottom="0.3937007874015748" header="0.5118110236220472" footer="0.5118110236220472"/>
  <pageSetup fitToHeight="1" fitToWidth="1" horizontalDpi="600" verticalDpi="600" orientation="portrait" scale="60" r:id="rId1"/>
  <rowBreaks count="1" manualBreakCount="1">
    <brk id="25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1">
      <selection activeCell="E23" sqref="E23"/>
    </sheetView>
  </sheetViews>
  <sheetFormatPr defaultColWidth="9.00390625" defaultRowHeight="12.75"/>
  <sheetData>
    <row r="1" spans="2:6" ht="12.75">
      <c r="B1" s="5"/>
      <c r="C1" s="5"/>
      <c r="D1" s="5" t="s">
        <v>14</v>
      </c>
      <c r="E1" s="5"/>
      <c r="F1" s="5"/>
    </row>
    <row r="2" spans="2:6" ht="12.75">
      <c r="B2" s="5" t="s">
        <v>15</v>
      </c>
      <c r="C2" s="5"/>
      <c r="D2" s="5"/>
      <c r="E2" s="5"/>
      <c r="F2" s="5"/>
    </row>
    <row r="3" spans="2:6" ht="12.75">
      <c r="B3" s="5" t="s">
        <v>42</v>
      </c>
      <c r="C3" s="5"/>
      <c r="D3" s="5"/>
      <c r="E3" s="5"/>
      <c r="F3" s="5"/>
    </row>
    <row r="4" spans="2:6" ht="12.75">
      <c r="B4" s="5" t="s">
        <v>16</v>
      </c>
      <c r="C4" s="5"/>
      <c r="D4" s="5"/>
      <c r="E4" s="5"/>
      <c r="F4" s="5"/>
    </row>
    <row r="5" spans="2:6" ht="12.75">
      <c r="B5" s="5" t="s">
        <v>17</v>
      </c>
      <c r="C5" s="5"/>
      <c r="D5" s="5"/>
      <c r="E5" s="5"/>
      <c r="F5" s="5"/>
    </row>
    <row r="6" spans="2:6" ht="12.75">
      <c r="B6" s="5"/>
      <c r="C6" s="5"/>
      <c r="D6" s="5"/>
      <c r="E6" s="5"/>
      <c r="F6" s="5"/>
    </row>
    <row r="8" spans="2:3" ht="12.75">
      <c r="B8" s="5" t="s">
        <v>18</v>
      </c>
      <c r="C8" s="5"/>
    </row>
    <row r="9" spans="2:3" ht="12.75">
      <c r="B9" s="5" t="s">
        <v>19</v>
      </c>
      <c r="C9" s="5"/>
    </row>
    <row r="11" spans="1:6" ht="12.75">
      <c r="A11" s="5" t="s">
        <v>20</v>
      </c>
      <c r="B11" s="5"/>
      <c r="C11" s="5"/>
      <c r="D11" s="5"/>
      <c r="E11" s="5"/>
      <c r="F11" s="5"/>
    </row>
    <row r="12" spans="1:6" ht="12.75">
      <c r="A12" s="5" t="s">
        <v>21</v>
      </c>
      <c r="B12" s="5"/>
      <c r="C12" s="5"/>
      <c r="D12" s="5"/>
      <c r="E12" s="5"/>
      <c r="F12" s="5"/>
    </row>
    <row r="13" spans="1:6" ht="12.75">
      <c r="A13" s="5" t="s">
        <v>45</v>
      </c>
      <c r="B13" s="5"/>
      <c r="C13" s="5"/>
      <c r="D13" s="5"/>
      <c r="E13" s="5"/>
      <c r="F13" s="5"/>
    </row>
    <row r="14" spans="1:6" ht="12.75">
      <c r="A14" s="5" t="s">
        <v>46</v>
      </c>
      <c r="B14" s="5"/>
      <c r="C14" s="5"/>
      <c r="D14" s="5"/>
      <c r="E14" s="5"/>
      <c r="F14" s="5"/>
    </row>
    <row r="16" spans="2:5" ht="63.75">
      <c r="B16" s="6" t="s">
        <v>22</v>
      </c>
      <c r="C16" s="6" t="s">
        <v>23</v>
      </c>
      <c r="D16" s="6" t="s">
        <v>24</v>
      </c>
      <c r="E16" s="7" t="s">
        <v>25</v>
      </c>
    </row>
    <row r="17" spans="2:5" ht="12.75">
      <c r="B17" s="8">
        <v>1</v>
      </c>
      <c r="C17" s="8">
        <v>2013</v>
      </c>
      <c r="D17" s="8" t="s">
        <v>26</v>
      </c>
      <c r="E17" s="9">
        <f>'[1]TDSheet'!$D$22</f>
        <v>13482</v>
      </c>
    </row>
    <row r="18" spans="2:5" ht="12.75">
      <c r="B18" s="8">
        <v>2</v>
      </c>
      <c r="C18" s="8"/>
      <c r="D18" s="8" t="s">
        <v>27</v>
      </c>
      <c r="E18" s="9">
        <f>'[1]TDSheet'!$D$27</f>
        <v>4494.1</v>
      </c>
    </row>
    <row r="19" spans="2:5" ht="12.75">
      <c r="B19" s="8">
        <v>3</v>
      </c>
      <c r="C19" s="8"/>
      <c r="D19" s="8" t="s">
        <v>28</v>
      </c>
      <c r="E19" s="9">
        <f>'[1]TDSheet'!$D$34</f>
        <v>4494.1</v>
      </c>
    </row>
    <row r="20" spans="2:5" ht="12.75">
      <c r="B20" s="8">
        <v>4</v>
      </c>
      <c r="C20" s="8"/>
      <c r="D20" s="8" t="s">
        <v>29</v>
      </c>
      <c r="E20" s="9">
        <f>'[1]TDSheet'!$D$40</f>
        <v>3446.68</v>
      </c>
    </row>
    <row r="21" spans="2:5" ht="12.75">
      <c r="B21" s="8">
        <v>5</v>
      </c>
      <c r="C21" s="8"/>
      <c r="D21" s="8" t="s">
        <v>30</v>
      </c>
      <c r="E21" s="9">
        <f>'[1]TDSheet'!$D$46</f>
        <v>4373.22</v>
      </c>
    </row>
    <row r="22" spans="2:5" ht="12.75">
      <c r="B22" s="8">
        <v>6</v>
      </c>
      <c r="C22" s="8"/>
      <c r="D22" s="8" t="s">
        <v>31</v>
      </c>
      <c r="E22" s="9">
        <f>'[1]TDSheet'!$D$52</f>
        <v>6506.67</v>
      </c>
    </row>
    <row r="23" spans="2:5" ht="12.75">
      <c r="B23" s="6" t="s">
        <v>32</v>
      </c>
      <c r="C23" s="8"/>
      <c r="D23" s="8"/>
      <c r="E23" s="10">
        <f>SUM(E17:E22)</f>
        <v>36796.77</v>
      </c>
    </row>
    <row r="25" spans="1:6" ht="12.75">
      <c r="A25" s="5" t="s">
        <v>33</v>
      </c>
      <c r="B25" s="5"/>
      <c r="C25" s="5"/>
      <c r="D25" s="5"/>
      <c r="E25" s="5"/>
      <c r="F25" s="5"/>
    </row>
    <row r="26" spans="1:6" ht="12.75">
      <c r="A26" s="5" t="s">
        <v>47</v>
      </c>
      <c r="B26" s="5"/>
      <c r="C26" s="5"/>
      <c r="D26" s="5"/>
      <c r="E26" s="5"/>
      <c r="F26" s="5"/>
    </row>
    <row r="27" spans="1:6" ht="12.75">
      <c r="A27" s="5" t="s">
        <v>48</v>
      </c>
      <c r="B27" s="5"/>
      <c r="C27" s="5"/>
      <c r="D27" s="5"/>
      <c r="E27" s="5"/>
      <c r="F27" s="5"/>
    </row>
    <row r="28" spans="2:5" ht="63.75">
      <c r="B28" s="6" t="s">
        <v>22</v>
      </c>
      <c r="C28" s="6" t="s">
        <v>23</v>
      </c>
      <c r="D28" s="6" t="s">
        <v>24</v>
      </c>
      <c r="E28" s="7" t="s">
        <v>34</v>
      </c>
    </row>
    <row r="29" spans="2:5" ht="12.75">
      <c r="B29" s="8">
        <v>1</v>
      </c>
      <c r="C29" s="8">
        <v>2013</v>
      </c>
      <c r="D29" s="8" t="s">
        <v>26</v>
      </c>
      <c r="E29" s="11">
        <f>'[1]TDSheet'!$D$21</f>
        <v>12538.26</v>
      </c>
    </row>
    <row r="30" spans="2:5" ht="12.75">
      <c r="B30" s="8">
        <v>2</v>
      </c>
      <c r="C30" s="8"/>
      <c r="D30" s="8" t="s">
        <v>27</v>
      </c>
      <c r="E30" s="11">
        <f>'[1]TDSheet'!$D$26</f>
        <v>4179.51</v>
      </c>
    </row>
    <row r="31" spans="2:5" ht="12.75">
      <c r="B31" s="8">
        <v>3</v>
      </c>
      <c r="C31" s="8"/>
      <c r="D31" s="8" t="s">
        <v>28</v>
      </c>
      <c r="E31" s="11">
        <f>'[1]TDSheet'!$D$31</f>
        <v>4179.51</v>
      </c>
    </row>
    <row r="32" spans="2:5" ht="12.75">
      <c r="B32" s="8">
        <v>4</v>
      </c>
      <c r="C32" s="8"/>
      <c r="D32" s="8" t="s">
        <v>29</v>
      </c>
      <c r="E32" s="11">
        <f>'[1]TDSheet'!$D$37</f>
        <v>3205.41</v>
      </c>
    </row>
    <row r="33" spans="2:5" ht="12.75">
      <c r="B33" s="8">
        <v>5</v>
      </c>
      <c r="C33" s="8"/>
      <c r="D33" s="8" t="s">
        <v>30</v>
      </c>
      <c r="E33" s="11">
        <f>'[1]TDSheet'!$D$43</f>
        <v>4067.09</v>
      </c>
    </row>
    <row r="34" spans="2:5" ht="12.75">
      <c r="B34" s="8">
        <v>6</v>
      </c>
      <c r="C34" s="8"/>
      <c r="D34" s="8" t="s">
        <v>31</v>
      </c>
      <c r="E34" s="11">
        <f>'[1]TDSheet'!$D$49</f>
        <v>6051.2</v>
      </c>
    </row>
    <row r="35" spans="2:5" ht="12.75">
      <c r="B35" s="6" t="s">
        <v>32</v>
      </c>
      <c r="C35" s="8"/>
      <c r="D35" s="8"/>
      <c r="E35" s="10">
        <f>SUM(E29:E34)</f>
        <v>34220.979999999996</v>
      </c>
    </row>
    <row r="37" spans="1:6" ht="12.75">
      <c r="A37" s="5" t="s">
        <v>49</v>
      </c>
      <c r="B37" s="5"/>
      <c r="C37" s="5"/>
      <c r="D37" s="5"/>
      <c r="E37" s="5"/>
      <c r="F37" s="5"/>
    </row>
    <row r="38" spans="1:6" ht="12.75">
      <c r="A38" s="5" t="s">
        <v>50</v>
      </c>
      <c r="B38" s="5"/>
      <c r="C38" s="5"/>
      <c r="D38" s="5"/>
      <c r="E38" s="5"/>
      <c r="F38" s="5"/>
    </row>
    <row r="40" spans="2:5" ht="51">
      <c r="B40" s="6" t="s">
        <v>22</v>
      </c>
      <c r="C40" s="6" t="s">
        <v>23</v>
      </c>
      <c r="D40" s="6" t="s">
        <v>24</v>
      </c>
      <c r="E40" s="7" t="s">
        <v>35</v>
      </c>
    </row>
    <row r="41" spans="2:5" ht="12.75">
      <c r="B41" s="8">
        <v>1</v>
      </c>
      <c r="C41" s="8">
        <v>2013</v>
      </c>
      <c r="D41" s="8" t="s">
        <v>26</v>
      </c>
      <c r="E41" s="12">
        <f>'[1]TDSheet'!$D$20</f>
        <v>943.74</v>
      </c>
    </row>
    <row r="42" spans="2:5" ht="12.75">
      <c r="B42" s="8">
        <v>2</v>
      </c>
      <c r="C42" s="8"/>
      <c r="D42" s="8" t="s">
        <v>27</v>
      </c>
      <c r="E42" s="12">
        <f>'[1]TDSheet'!$D$25</f>
        <v>314.59</v>
      </c>
    </row>
    <row r="43" spans="2:5" ht="12.75">
      <c r="B43" s="8">
        <v>3</v>
      </c>
      <c r="C43" s="8"/>
      <c r="D43" s="8" t="s">
        <v>28</v>
      </c>
      <c r="E43" s="12">
        <f>'[1]TDSheet'!$D$30</f>
        <v>314.59</v>
      </c>
    </row>
    <row r="44" spans="2:5" ht="12.75">
      <c r="B44" s="8">
        <v>4</v>
      </c>
      <c r="C44" s="8"/>
      <c r="D44" s="8" t="s">
        <v>29</v>
      </c>
      <c r="E44" s="12">
        <f>'[1]TDSheet'!$D$36</f>
        <v>241.27</v>
      </c>
    </row>
    <row r="45" spans="2:5" ht="12.75">
      <c r="B45" s="8">
        <v>5</v>
      </c>
      <c r="C45" s="8"/>
      <c r="D45" s="8" t="s">
        <v>30</v>
      </c>
      <c r="E45" s="12">
        <f>'[1]TDSheet'!$D$42</f>
        <v>306.13</v>
      </c>
    </row>
    <row r="46" spans="2:5" ht="12.75">
      <c r="B46" s="8">
        <v>6</v>
      </c>
      <c r="C46" s="8"/>
      <c r="D46" s="8" t="s">
        <v>31</v>
      </c>
      <c r="E46" s="12">
        <f>'[1]TDSheet'!$D$48</f>
        <v>455.47</v>
      </c>
    </row>
    <row r="47" spans="2:5" ht="12.75">
      <c r="B47" s="6" t="s">
        <v>32</v>
      </c>
      <c r="C47" s="8"/>
      <c r="D47" s="8"/>
      <c r="E47" s="10">
        <f>SUM(E41:E46)</f>
        <v>2575.79</v>
      </c>
    </row>
    <row r="50" spans="2:6" ht="12.75">
      <c r="B50" t="s">
        <v>36</v>
      </c>
      <c r="F50" t="s">
        <v>37</v>
      </c>
    </row>
    <row r="51" spans="1:5" ht="12.75">
      <c r="A51" t="s">
        <v>38</v>
      </c>
      <c r="E51" t="s">
        <v>39</v>
      </c>
    </row>
    <row r="52" ht="15.75">
      <c r="A52" s="13" t="s">
        <v>43</v>
      </c>
    </row>
    <row r="53" spans="2:6" ht="12.75">
      <c r="B53" t="s">
        <v>40</v>
      </c>
      <c r="F53" t="s">
        <v>40</v>
      </c>
    </row>
    <row r="55" spans="1:5" ht="12.75">
      <c r="A55" t="s">
        <v>44</v>
      </c>
      <c r="E55" t="s">
        <v>41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2014-03-30T09:58:52Z</cp:lastPrinted>
  <dcterms:created xsi:type="dcterms:W3CDTF">2011-10-17T12:30:43Z</dcterms:created>
  <dcterms:modified xsi:type="dcterms:W3CDTF">2014-03-30T09:59:15Z</dcterms:modified>
  <cp:category/>
  <cp:version/>
  <cp:contentType/>
  <cp:contentStatus/>
</cp:coreProperties>
</file>