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'Лист1'!$A$1:$G$63</definedName>
  </definedNames>
  <calcPr fullCalcOnLoad="1"/>
</workbook>
</file>

<file path=xl/sharedStrings.xml><?xml version="1.0" encoding="utf-8"?>
<sst xmlns="http://schemas.openxmlformats.org/spreadsheetml/2006/main" count="168" uniqueCount="110">
  <si>
    <t>Капитальный ремонт</t>
  </si>
  <si>
    <t>Начислено жильцам</t>
  </si>
  <si>
    <t>Текущий ремонт</t>
  </si>
  <si>
    <t>ООО "УК "Колтома"</t>
  </si>
  <si>
    <t>Коммунальные услуги</t>
  </si>
  <si>
    <t>Наименование услуги</t>
  </si>
  <si>
    <t>ГВС</t>
  </si>
  <si>
    <t>Отопление</t>
  </si>
  <si>
    <t>ХВС</t>
  </si>
  <si>
    <t>Водоотведение</t>
  </si>
  <si>
    <t>ИТОГО</t>
  </si>
  <si>
    <t>Оплачено населением</t>
  </si>
  <si>
    <t>вознаграждение за услуги по управлению многоквартирным домом</t>
  </si>
  <si>
    <t>Отчет агента</t>
  </si>
  <si>
    <t xml:space="preserve">по денежным средствам,полученным в рамках договора </t>
  </si>
  <si>
    <t>по статье"Оплата Уполномоченному представителю МКД"</t>
  </si>
  <si>
    <t>за 2013 год.</t>
  </si>
  <si>
    <t>В рамках исполнения обязательств по агентскому договору за 2013 г.</t>
  </si>
  <si>
    <t>Агент (ООО "УК "Колтоиа") провел следующую работу:</t>
  </si>
  <si>
    <t>1. В 2013 году были получены платежи от собственников жилых помещений для</t>
  </si>
  <si>
    <t xml:space="preserve">    Принципала по статье "Оплата Уполномоченному представителю МКД"</t>
  </si>
  <si>
    <t>№ п\п</t>
  </si>
  <si>
    <t>год</t>
  </si>
  <si>
    <t>месяц</t>
  </si>
  <si>
    <t>сумма собранных средств,руб.</t>
  </si>
  <si>
    <t>1.</t>
  </si>
  <si>
    <t>январь</t>
  </si>
  <si>
    <t>2.</t>
  </si>
  <si>
    <t>февраль</t>
  </si>
  <si>
    <t>3.</t>
  </si>
  <si>
    <t>март</t>
  </si>
  <si>
    <t>4.</t>
  </si>
  <si>
    <t>апрель</t>
  </si>
  <si>
    <t>.5</t>
  </si>
  <si>
    <t>май</t>
  </si>
  <si>
    <t>.6</t>
  </si>
  <si>
    <t>июнь</t>
  </si>
  <si>
    <t>.7</t>
  </si>
  <si>
    <t>июль</t>
  </si>
  <si>
    <t>.8</t>
  </si>
  <si>
    <t>август</t>
  </si>
  <si>
    <t>.9</t>
  </si>
  <si>
    <t>сентябрь</t>
  </si>
  <si>
    <t>.10.</t>
  </si>
  <si>
    <t>октябрь</t>
  </si>
  <si>
    <t>11.</t>
  </si>
  <si>
    <t>ноябрь</t>
  </si>
  <si>
    <t>12.</t>
  </si>
  <si>
    <t>декабрь</t>
  </si>
  <si>
    <t>Итого:</t>
  </si>
  <si>
    <t>2.  Агентом (ООО "УК "Колтома") в 2013 году было начислено за услуги ,оказываемые собственникам</t>
  </si>
  <si>
    <t>сумма начисленных средств,руб.</t>
  </si>
  <si>
    <t>5.</t>
  </si>
  <si>
    <t>6.</t>
  </si>
  <si>
    <t>7.</t>
  </si>
  <si>
    <t>8.</t>
  </si>
  <si>
    <t>9.</t>
  </si>
  <si>
    <t>10.</t>
  </si>
  <si>
    <t>сумма вознаграждения,руб.</t>
  </si>
  <si>
    <t>Отчет принял</t>
  </si>
  <si>
    <t>Отчет сдал</t>
  </si>
  <si>
    <t>Уполномоченный представитель МКД</t>
  </si>
  <si>
    <t xml:space="preserve">                  ООО "УК "Колтома"</t>
  </si>
  <si>
    <t>31.12.2013г.</t>
  </si>
  <si>
    <t>Директор______________/Комолкина Т.П./</t>
  </si>
  <si>
    <t>с собственниками дома № 57 по ул.Школьная</t>
  </si>
  <si>
    <t xml:space="preserve">    (далее Вахрушева Лилия Фидаильевна с 01.01-30.04.2013г.,Пастухова Светлана Вячеславовна 01.05-31.12.2013г.)</t>
  </si>
  <si>
    <t>Пастухова Светлана Вячеславовна</t>
  </si>
  <si>
    <t>__________________/Пастухова С,В./</t>
  </si>
  <si>
    <t>Вахрушевой Лилии Фидаильевне с 01.01-30.04.2013г.,Пастуховой Светлане Вячеславовне 01.05-31.12.2013г.)</t>
  </si>
  <si>
    <t xml:space="preserve">    на сумму 32801-23 руб.(Тридцать две тысячи восемьсот один руб.23 коп.),в т.ч.</t>
  </si>
  <si>
    <t xml:space="preserve">    30505-17 руб.(Тридцать тысяч пятьсот пять руб.17 коп( в т.ч. НДФЛ.), в т.ч..</t>
  </si>
  <si>
    <t>3. Удержано вознаграждение Агента (ООО "УК "Колтома") на общую сумму 2296,06 руб.</t>
  </si>
  <si>
    <t xml:space="preserve">   ( Две тысячи двести девяносто шесть руб.06 коп.), в т.ч..</t>
  </si>
  <si>
    <t xml:space="preserve">Финансовый отчет за  2013 год  МКД по адресу : </t>
  </si>
  <si>
    <t>Дата выполнения работ</t>
  </si>
  <si>
    <t>Остаток средств капитального ремонта на 01.01.2013г.</t>
  </si>
  <si>
    <t>Остаток средств капитального ремонта на 01.01.2014г. При 100 % оплате</t>
  </si>
  <si>
    <t>Остаток средств текущего ремонта на 01.01.2014г. При 100 % оплате</t>
  </si>
  <si>
    <t>Финансовый результат на 01.01.2013г.</t>
  </si>
  <si>
    <t>Начислено населению за 2013 год</t>
  </si>
  <si>
    <t>За замену счетчика ХВС</t>
  </si>
  <si>
    <t>За замену стояка ХВС кв.31</t>
  </si>
  <si>
    <t>За изготовление и установку контейнерной площадки</t>
  </si>
  <si>
    <t>Сбор средств уполномоченному представителю</t>
  </si>
  <si>
    <t>Электроэнергия ОДН</t>
  </si>
  <si>
    <t xml:space="preserve">Перерасчет, произведенный в 2013г. за (возврат населению экономии -),(возврат населением перерасхода +) </t>
  </si>
  <si>
    <t>Итог перерасчета</t>
  </si>
  <si>
    <t>2011г.</t>
  </si>
  <si>
    <t>2012г.</t>
  </si>
  <si>
    <t>Итого</t>
  </si>
  <si>
    <t>УТВЕРЖДАЮ</t>
  </si>
  <si>
    <t>Директор ООО "УК"Колтома"</t>
  </si>
  <si>
    <t>______________________Т.П.Комолкина</t>
  </si>
  <si>
    <t>ул. Школьная, д.57</t>
  </si>
  <si>
    <t>Израсходовано всего, в том числе:</t>
  </si>
  <si>
    <t>Остаток средств текущего ремонта на 01.01.2013г.</t>
  </si>
  <si>
    <t xml:space="preserve">Задолженность населения по статье "капитальный ремонт" на 31.12.2013г. </t>
  </si>
  <si>
    <t xml:space="preserve">Задолженность населения по статье "текущий ремонт" на 31.12.2013г. </t>
  </si>
  <si>
    <t>Остаток средств по капитальному и текущему ремонту  на 01.01.2014г. с учетом задолженности</t>
  </si>
  <si>
    <t>Оплачено населением за 2013 год</t>
  </si>
  <si>
    <t>Начислено поставщиками за 2013 год</t>
  </si>
  <si>
    <t>Задолженность (-), переплата (+) населения по начисленным платежам (за 2013г.)</t>
  </si>
  <si>
    <t>Фактическая экономия (+), перерасход (-) ст.6=ст.2-ст.4</t>
  </si>
  <si>
    <t>Содержание дома (без текущего ремонта), в том числе:</t>
  </si>
  <si>
    <t>Результат финансовой деятельности на конец периода</t>
  </si>
  <si>
    <t>Главный бухгалтер</t>
  </si>
  <si>
    <t>И.А. Костенкова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</si>
  <si>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</t>
  </si>
  <si>
    <t>Задолженность населения на конец периода (без учета задолженности по текущему и капитальному ремонту)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</si>
</sst>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4"/>
      <name val="Arial Rounded MT Bold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i/>
      <sz val="12"/>
      <name val="Arial Rounded MT Bold"/>
      <family val="2"/>
    </font>
    <font>
      <b/>
      <sz val="14"/>
      <name val="Arial Rounded MT Bold"/>
      <family val="2"/>
    </font>
    <font>
      <b/>
      <i/>
      <sz val="12"/>
      <color indexed="8"/>
      <name val="Arial Rounded MT Bold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4" fontId="6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18" applyNumberFormat="1" applyFont="1" applyBorder="1" applyAlignment="1">
      <alignment horizontal="center" vertical="center" wrapText="1"/>
      <protection/>
    </xf>
    <xf numFmtId="2" fontId="3" fillId="0" borderId="14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10" fillId="0" borderId="17" xfId="17" applyNumberFormat="1" applyFont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" fontId="4" fillId="0" borderId="18" xfId="18" applyNumberFormat="1" applyFont="1" applyFill="1" applyAlignment="1">
      <alignment horizontal="center" vertical="center" wrapText="1"/>
      <protection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/>
    </xf>
    <xf numFmtId="0" fontId="9" fillId="0" borderId="3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4" fontId="10" fillId="0" borderId="22" xfId="17" applyNumberFormat="1" applyFont="1" applyBorder="1" applyAlignment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53;&#1086;&#1074;&#1072;&#1103;%20&#1087;&#1072;&#1087;&#1082;&#1072;%20(2)\&#1096;.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2">
          <cell r="D12">
            <v>180.08</v>
          </cell>
        </row>
        <row r="13">
          <cell r="D13">
            <v>2392.49</v>
          </cell>
        </row>
        <row r="16">
          <cell r="D16">
            <v>2572.5699999999997</v>
          </cell>
        </row>
        <row r="18">
          <cell r="D18">
            <v>177.76</v>
          </cell>
        </row>
        <row r="19">
          <cell r="D19">
            <v>2361.7</v>
          </cell>
        </row>
        <row r="22">
          <cell r="D22">
            <v>2539.46</v>
          </cell>
        </row>
        <row r="24">
          <cell r="D24">
            <v>154.02</v>
          </cell>
        </row>
        <row r="25">
          <cell r="D25">
            <v>2046.31</v>
          </cell>
        </row>
        <row r="28">
          <cell r="D28">
            <v>2200.33</v>
          </cell>
        </row>
        <row r="30">
          <cell r="D30">
            <v>189.6</v>
          </cell>
        </row>
        <row r="31">
          <cell r="D31">
            <v>2519.03</v>
          </cell>
        </row>
        <row r="34">
          <cell r="D34">
            <v>2708.63</v>
          </cell>
        </row>
        <row r="36">
          <cell r="D36">
            <v>172.03</v>
          </cell>
        </row>
        <row r="37">
          <cell r="D37">
            <v>2285.61</v>
          </cell>
        </row>
        <row r="38">
          <cell r="D38">
            <v>2457.64</v>
          </cell>
        </row>
        <row r="41">
          <cell r="D41">
            <v>215.86</v>
          </cell>
        </row>
        <row r="42">
          <cell r="D42">
            <v>2867.91</v>
          </cell>
        </row>
        <row r="45">
          <cell r="D45">
            <v>3083.77</v>
          </cell>
        </row>
        <row r="47">
          <cell r="D47">
            <v>169.01</v>
          </cell>
        </row>
        <row r="48">
          <cell r="D48">
            <v>2245.39</v>
          </cell>
        </row>
        <row r="51">
          <cell r="D51">
            <v>2414.3999999999996</v>
          </cell>
        </row>
        <row r="53">
          <cell r="D53">
            <v>183.65</v>
          </cell>
        </row>
        <row r="54">
          <cell r="D54">
            <v>2439.97</v>
          </cell>
        </row>
        <row r="57">
          <cell r="D57">
            <v>2623.62</v>
          </cell>
        </row>
        <row r="59">
          <cell r="D59">
            <v>162.89</v>
          </cell>
        </row>
        <row r="60">
          <cell r="D60">
            <v>2164.08</v>
          </cell>
        </row>
        <row r="63">
          <cell r="D63">
            <v>2326.97</v>
          </cell>
        </row>
        <row r="65">
          <cell r="D65">
            <v>186.7</v>
          </cell>
        </row>
        <row r="66">
          <cell r="D66">
            <v>2480.48</v>
          </cell>
        </row>
        <row r="69">
          <cell r="D69">
            <v>2667.18</v>
          </cell>
        </row>
        <row r="71">
          <cell r="D71">
            <v>265.69</v>
          </cell>
        </row>
        <row r="72">
          <cell r="D72">
            <v>3529.9</v>
          </cell>
        </row>
        <row r="75">
          <cell r="D75">
            <v>3795.59</v>
          </cell>
        </row>
        <row r="77">
          <cell r="D77">
            <v>238.77</v>
          </cell>
        </row>
        <row r="78">
          <cell r="D78">
            <v>3172.3</v>
          </cell>
        </row>
        <row r="81">
          <cell r="D81">
            <v>3411.07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="75" zoomScaleSheetLayoutView="75" workbookViewId="0" topLeftCell="B46">
      <selection activeCell="C37" sqref="C37"/>
    </sheetView>
  </sheetViews>
  <sheetFormatPr defaultColWidth="9.00390625" defaultRowHeight="12.75"/>
  <cols>
    <col min="1" max="1" width="60.625" style="2" customWidth="1"/>
    <col min="2" max="2" width="15.00390625" style="2" customWidth="1"/>
    <col min="3" max="3" width="19.25390625" style="2" customWidth="1"/>
    <col min="4" max="6" width="17.00390625" style="2" customWidth="1"/>
    <col min="7" max="7" width="17.75390625" style="2" customWidth="1"/>
    <col min="8" max="16384" width="9.125" style="2" customWidth="1"/>
  </cols>
  <sheetData>
    <row r="1" spans="1:7" s="7" customFormat="1" ht="18.75" thickBot="1">
      <c r="A1" s="79" t="s">
        <v>3</v>
      </c>
      <c r="B1" s="79"/>
      <c r="C1" s="79"/>
      <c r="D1" s="79"/>
      <c r="E1" s="79"/>
      <c r="F1" s="79"/>
      <c r="G1" s="79"/>
    </row>
    <row r="2" spans="1:7" s="7" customFormat="1" ht="18">
      <c r="A2" s="6"/>
      <c r="B2" s="6"/>
      <c r="C2" s="21"/>
      <c r="D2" s="80" t="s">
        <v>91</v>
      </c>
      <c r="E2" s="80"/>
      <c r="F2" s="80"/>
      <c r="G2" s="80"/>
    </row>
    <row r="3" spans="1:7" s="7" customFormat="1" ht="25.5" customHeight="1">
      <c r="A3" s="6"/>
      <c r="B3" s="6"/>
      <c r="C3" s="21"/>
      <c r="D3" s="81" t="s">
        <v>92</v>
      </c>
      <c r="E3" s="81"/>
      <c r="F3" s="81"/>
      <c r="G3" s="81"/>
    </row>
    <row r="4" spans="1:7" s="7" customFormat="1" ht="22.5" customHeight="1">
      <c r="A4" s="6"/>
      <c r="B4" s="6"/>
      <c r="C4" s="81" t="s">
        <v>93</v>
      </c>
      <c r="D4" s="81"/>
      <c r="E4" s="81"/>
      <c r="F4" s="81"/>
      <c r="G4" s="81"/>
    </row>
    <row r="5" spans="1:7" ht="15">
      <c r="A5" s="3"/>
      <c r="B5" s="3"/>
      <c r="C5" s="3"/>
      <c r="D5" s="3"/>
      <c r="E5" s="4"/>
      <c r="F5" s="4"/>
      <c r="G5" s="4"/>
    </row>
    <row r="6" spans="1:6" ht="18">
      <c r="A6" s="15" t="s">
        <v>74</v>
      </c>
      <c r="B6" s="1"/>
      <c r="C6" s="1"/>
      <c r="D6" s="1"/>
      <c r="E6" s="1"/>
      <c r="F6" s="1"/>
    </row>
    <row r="7" spans="1:7" ht="18">
      <c r="A7" s="16" t="s">
        <v>94</v>
      </c>
      <c r="B7" s="5"/>
      <c r="C7" s="5"/>
      <c r="D7" s="5"/>
      <c r="E7" s="5"/>
      <c r="F7" s="5"/>
      <c r="G7" s="4"/>
    </row>
    <row r="8" spans="1:7" ht="15">
      <c r="A8" s="5"/>
      <c r="B8" s="5"/>
      <c r="C8" s="5"/>
      <c r="D8" s="5"/>
      <c r="E8" s="5"/>
      <c r="F8" s="5"/>
      <c r="G8" s="4"/>
    </row>
    <row r="9" spans="1:4" s="24" customFormat="1" ht="15.75" thickBot="1">
      <c r="A9" s="43" t="s">
        <v>0</v>
      </c>
      <c r="B9" s="22"/>
      <c r="C9" s="23"/>
      <c r="D9" s="23"/>
    </row>
    <row r="10" spans="1:3" s="24" customFormat="1" ht="45">
      <c r="A10" s="44" t="s">
        <v>76</v>
      </c>
      <c r="B10" s="25" t="s">
        <v>75</v>
      </c>
      <c r="C10" s="51">
        <v>-187922.01</v>
      </c>
    </row>
    <row r="11" spans="1:3" s="24" customFormat="1" ht="15">
      <c r="A11" s="45" t="s">
        <v>1</v>
      </c>
      <c r="B11" s="19"/>
      <c r="C11" s="52">
        <v>151727.92</v>
      </c>
    </row>
    <row r="12" spans="1:3" s="24" customFormat="1" ht="15">
      <c r="A12" s="45" t="s">
        <v>95</v>
      </c>
      <c r="B12" s="26"/>
      <c r="C12" s="53">
        <v>0</v>
      </c>
    </row>
    <row r="13" spans="1:3" s="24" customFormat="1" ht="30">
      <c r="A13" s="45" t="s">
        <v>77</v>
      </c>
      <c r="B13" s="27"/>
      <c r="C13" s="54">
        <f>C10+C11-C12</f>
        <v>-36194.09</v>
      </c>
    </row>
    <row r="14" spans="1:3" s="24" customFormat="1" ht="15">
      <c r="A14" s="46" t="s">
        <v>11</v>
      </c>
      <c r="B14" s="28"/>
      <c r="C14" s="29">
        <f>C11-C15</f>
        <v>135069.5</v>
      </c>
    </row>
    <row r="15" spans="1:3" s="24" customFormat="1" ht="30.75" thickBot="1">
      <c r="A15" s="47" t="s">
        <v>97</v>
      </c>
      <c r="B15" s="30"/>
      <c r="C15" s="31">
        <v>16658.42</v>
      </c>
    </row>
    <row r="16" spans="1:3" s="24" customFormat="1" ht="15">
      <c r="A16" s="48"/>
      <c r="B16" s="32"/>
      <c r="C16" s="33"/>
    </row>
    <row r="17" spans="1:3" s="24" customFormat="1" ht="15.75" thickBot="1">
      <c r="A17" s="43" t="s">
        <v>2</v>
      </c>
      <c r="B17" s="23"/>
      <c r="C17" s="34"/>
    </row>
    <row r="18" spans="1:3" s="24" customFormat="1" ht="30">
      <c r="A18" s="44" t="s">
        <v>96</v>
      </c>
      <c r="B18" s="55"/>
      <c r="C18" s="51">
        <v>143206.46</v>
      </c>
    </row>
    <row r="19" spans="1:3" s="24" customFormat="1" ht="15">
      <c r="A19" s="45" t="s">
        <v>1</v>
      </c>
      <c r="B19" s="20"/>
      <c r="C19" s="52">
        <v>59448.6</v>
      </c>
    </row>
    <row r="20" spans="1:3" s="24" customFormat="1" ht="15">
      <c r="A20" s="45" t="s">
        <v>95</v>
      </c>
      <c r="B20" s="20"/>
      <c r="C20" s="56">
        <f>C21+C22+C23</f>
        <v>11719.56</v>
      </c>
    </row>
    <row r="21" spans="1:3" s="24" customFormat="1" ht="15">
      <c r="A21" s="46" t="s">
        <v>81</v>
      </c>
      <c r="B21" s="35">
        <v>41365</v>
      </c>
      <c r="C21" s="57">
        <v>5966</v>
      </c>
    </row>
    <row r="22" spans="1:3" s="24" customFormat="1" ht="15">
      <c r="A22" s="46" t="s">
        <v>82</v>
      </c>
      <c r="B22" s="35">
        <v>41415</v>
      </c>
      <c r="C22" s="57">
        <v>2946</v>
      </c>
    </row>
    <row r="23" spans="1:3" s="24" customFormat="1" ht="15">
      <c r="A23" s="46" t="s">
        <v>83</v>
      </c>
      <c r="B23" s="35">
        <v>41425</v>
      </c>
      <c r="C23" s="57">
        <v>2807.56</v>
      </c>
    </row>
    <row r="24" spans="1:3" s="24" customFormat="1" ht="30">
      <c r="A24" s="45" t="s">
        <v>78</v>
      </c>
      <c r="B24" s="20"/>
      <c r="C24" s="54">
        <f>C18+C19-C20</f>
        <v>190935.5</v>
      </c>
    </row>
    <row r="25" spans="1:3" s="24" customFormat="1" ht="15">
      <c r="A25" s="46" t="s">
        <v>11</v>
      </c>
      <c r="B25" s="28"/>
      <c r="C25" s="29">
        <f>C19-C26</f>
        <v>50871.659999999996</v>
      </c>
    </row>
    <row r="26" spans="1:3" s="24" customFormat="1" ht="30.75" thickBot="1">
      <c r="A26" s="47" t="s">
        <v>98</v>
      </c>
      <c r="B26" s="30"/>
      <c r="C26" s="31">
        <v>8576.94</v>
      </c>
    </row>
    <row r="27" spans="1:3" s="24" customFormat="1" ht="15.75" thickBot="1">
      <c r="A27" s="49"/>
      <c r="B27" s="36"/>
      <c r="C27" s="34"/>
    </row>
    <row r="28" spans="1:3" s="24" customFormat="1" ht="15" customHeight="1">
      <c r="A28" s="92" t="s">
        <v>99</v>
      </c>
      <c r="B28" s="82"/>
      <c r="C28" s="60">
        <f>C13+C24-C15-C26</f>
        <v>129506.04999999999</v>
      </c>
    </row>
    <row r="29" spans="1:3" s="24" customFormat="1" ht="28.5" customHeight="1" thickBot="1">
      <c r="A29" s="93"/>
      <c r="B29" s="59"/>
      <c r="C29" s="83"/>
    </row>
    <row r="30" spans="1:4" s="24" customFormat="1" ht="21.75" customHeight="1">
      <c r="A30" s="50" t="s">
        <v>4</v>
      </c>
      <c r="B30" s="37"/>
      <c r="C30" s="37"/>
      <c r="D30" s="37"/>
    </row>
    <row r="31" spans="1:4" s="24" customFormat="1" ht="15">
      <c r="A31" s="50"/>
      <c r="B31" s="37"/>
      <c r="C31" s="37"/>
      <c r="D31" s="37"/>
    </row>
    <row r="32" spans="1:4" s="24" customFormat="1" ht="25.5" customHeight="1">
      <c r="A32" s="50" t="s">
        <v>79</v>
      </c>
      <c r="B32" s="37"/>
      <c r="C32" s="38">
        <v>-105914.13</v>
      </c>
      <c r="D32" s="37"/>
    </row>
    <row r="33" spans="1:7" s="24" customFormat="1" ht="45" customHeight="1" hidden="1">
      <c r="A33" s="84" t="s">
        <v>86</v>
      </c>
      <c r="B33" s="85"/>
      <c r="C33" s="20" t="s">
        <v>6</v>
      </c>
      <c r="D33" s="17" t="s">
        <v>7</v>
      </c>
      <c r="E33" s="18" t="s">
        <v>8</v>
      </c>
      <c r="F33" s="18" t="s">
        <v>9</v>
      </c>
      <c r="G33" s="18" t="s">
        <v>87</v>
      </c>
    </row>
    <row r="34" spans="1:7" s="24" customFormat="1" ht="15" hidden="1">
      <c r="A34" s="84" t="s">
        <v>88</v>
      </c>
      <c r="B34" s="85"/>
      <c r="C34" s="41"/>
      <c r="D34" s="17"/>
      <c r="E34" s="17"/>
      <c r="F34" s="17"/>
      <c r="G34" s="17">
        <f>SUM(C34:F34)</f>
        <v>0</v>
      </c>
    </row>
    <row r="35" spans="1:7" s="24" customFormat="1" ht="15" hidden="1">
      <c r="A35" s="84" t="s">
        <v>89</v>
      </c>
      <c r="B35" s="85"/>
      <c r="C35" s="41"/>
      <c r="D35" s="17"/>
      <c r="E35" s="17"/>
      <c r="F35" s="17"/>
      <c r="G35" s="17">
        <f>SUM(C35:F35)</f>
        <v>0</v>
      </c>
    </row>
    <row r="36" spans="1:7" s="23" customFormat="1" ht="15" hidden="1">
      <c r="A36" s="84" t="s">
        <v>90</v>
      </c>
      <c r="B36" s="85"/>
      <c r="C36" s="41">
        <f>SUM(C34:C35)</f>
        <v>0</v>
      </c>
      <c r="D36" s="41">
        <f>SUM(D34:D35)</f>
        <v>0</v>
      </c>
      <c r="E36" s="41">
        <f>SUM(E34:E35)</f>
        <v>0</v>
      </c>
      <c r="F36" s="41">
        <f>SUM(F34:F35)</f>
        <v>0</v>
      </c>
      <c r="G36" s="41">
        <f>SUM(C36:F36)</f>
        <v>0</v>
      </c>
    </row>
    <row r="37" spans="1:4" s="24" customFormat="1" ht="15">
      <c r="A37" s="37"/>
      <c r="B37" s="37"/>
      <c r="C37" s="39"/>
      <c r="D37" s="37"/>
    </row>
    <row r="38" spans="1:7" s="23" customFormat="1" ht="15">
      <c r="A38" s="84">
        <v>1</v>
      </c>
      <c r="B38" s="85"/>
      <c r="C38" s="40">
        <v>2</v>
      </c>
      <c r="D38" s="20">
        <v>3</v>
      </c>
      <c r="E38" s="20">
        <v>4</v>
      </c>
      <c r="F38" s="20">
        <v>5</v>
      </c>
      <c r="G38" s="20">
        <v>6</v>
      </c>
    </row>
    <row r="39" spans="1:7" s="24" customFormat="1" ht="15" customHeight="1">
      <c r="A39" s="86" t="s">
        <v>5</v>
      </c>
      <c r="B39" s="87"/>
      <c r="C39" s="90" t="s">
        <v>80</v>
      </c>
      <c r="D39" s="91" t="s">
        <v>100</v>
      </c>
      <c r="E39" s="91" t="s">
        <v>101</v>
      </c>
      <c r="F39" s="94" t="s">
        <v>102</v>
      </c>
      <c r="G39" s="91" t="s">
        <v>103</v>
      </c>
    </row>
    <row r="40" spans="1:7" s="61" customFormat="1" ht="106.5" customHeight="1">
      <c r="A40" s="88"/>
      <c r="B40" s="89"/>
      <c r="C40" s="91"/>
      <c r="D40" s="91"/>
      <c r="E40" s="91"/>
      <c r="F40" s="94"/>
      <c r="G40" s="91"/>
    </row>
    <row r="41" spans="1:7" s="61" customFormat="1" ht="15">
      <c r="A41" s="75" t="s">
        <v>6</v>
      </c>
      <c r="B41" s="76"/>
      <c r="C41" s="62">
        <v>170711.87</v>
      </c>
      <c r="D41" s="62">
        <f>C41+F41</f>
        <v>141278.99</v>
      </c>
      <c r="E41" s="62">
        <v>170273.74</v>
      </c>
      <c r="F41" s="62">
        <v>-29432.88</v>
      </c>
      <c r="G41" s="62">
        <f>C41-E41</f>
        <v>438.13000000000466</v>
      </c>
    </row>
    <row r="42" spans="1:7" s="61" customFormat="1" ht="15">
      <c r="A42" s="75" t="s">
        <v>7</v>
      </c>
      <c r="B42" s="76"/>
      <c r="C42" s="62">
        <v>492434.7</v>
      </c>
      <c r="D42" s="62">
        <f aca="true" t="shared" si="0" ref="D42:D47">C42+F42</f>
        <v>409341.04000000004</v>
      </c>
      <c r="E42" s="62">
        <v>404266.64</v>
      </c>
      <c r="F42" s="62">
        <v>-83093.66</v>
      </c>
      <c r="G42" s="62">
        <f aca="true" t="shared" si="1" ref="G42:G47">C42-E42</f>
        <v>88168.06</v>
      </c>
    </row>
    <row r="43" spans="1:7" s="61" customFormat="1" ht="15">
      <c r="A43" s="75" t="s">
        <v>8</v>
      </c>
      <c r="B43" s="76"/>
      <c r="C43" s="62">
        <v>59347.37</v>
      </c>
      <c r="D43" s="62">
        <f t="shared" si="0"/>
        <v>50589.87</v>
      </c>
      <c r="E43" s="62">
        <v>62018.96</v>
      </c>
      <c r="F43" s="62">
        <v>-8757.5</v>
      </c>
      <c r="G43" s="62">
        <f t="shared" si="1"/>
        <v>-2671.5899999999965</v>
      </c>
    </row>
    <row r="44" spans="1:7" s="61" customFormat="1" ht="15">
      <c r="A44" s="75" t="s">
        <v>9</v>
      </c>
      <c r="B44" s="76"/>
      <c r="C44" s="62">
        <v>62149.35</v>
      </c>
      <c r="D44" s="62">
        <f t="shared" si="0"/>
        <v>52237.03</v>
      </c>
      <c r="E44" s="62">
        <v>63243.28</v>
      </c>
      <c r="F44" s="62">
        <v>-9912.32</v>
      </c>
      <c r="G44" s="62">
        <f t="shared" si="1"/>
        <v>-1093.9300000000003</v>
      </c>
    </row>
    <row r="45" spans="1:7" s="61" customFormat="1" ht="15">
      <c r="A45" s="75" t="s">
        <v>104</v>
      </c>
      <c r="B45" s="76"/>
      <c r="C45" s="62">
        <v>413162.49</v>
      </c>
      <c r="D45" s="62">
        <f t="shared" si="0"/>
        <v>352346.64</v>
      </c>
      <c r="E45" s="62">
        <v>413162.49</v>
      </c>
      <c r="F45" s="62">
        <v>-60815.85</v>
      </c>
      <c r="G45" s="62">
        <f t="shared" si="1"/>
        <v>0</v>
      </c>
    </row>
    <row r="46" spans="1:7" s="61" customFormat="1" ht="30" customHeight="1">
      <c r="A46" s="75" t="s">
        <v>12</v>
      </c>
      <c r="B46" s="76"/>
      <c r="C46" s="62">
        <v>53858.25</v>
      </c>
      <c r="D46" s="62"/>
      <c r="E46" s="62">
        <v>53858.25</v>
      </c>
      <c r="F46" s="62"/>
      <c r="G46" s="62">
        <f t="shared" si="1"/>
        <v>0</v>
      </c>
    </row>
    <row r="47" spans="1:7" s="61" customFormat="1" ht="15">
      <c r="A47" s="75" t="s">
        <v>85</v>
      </c>
      <c r="B47" s="76"/>
      <c r="C47" s="62">
        <v>30049.25</v>
      </c>
      <c r="D47" s="62">
        <f t="shared" si="0"/>
        <v>25667.46</v>
      </c>
      <c r="E47" s="62">
        <v>30049.25</v>
      </c>
      <c r="F47" s="62">
        <v>-4381.79</v>
      </c>
      <c r="G47" s="62">
        <f t="shared" si="1"/>
        <v>0</v>
      </c>
    </row>
    <row r="48" spans="1:7" s="61" customFormat="1" ht="15">
      <c r="A48" s="75" t="s">
        <v>84</v>
      </c>
      <c r="B48" s="76"/>
      <c r="C48" s="63">
        <v>32724</v>
      </c>
      <c r="D48" s="62">
        <v>32801.23</v>
      </c>
      <c r="E48" s="62">
        <f>D48</f>
        <v>32801.23</v>
      </c>
      <c r="F48" s="62"/>
      <c r="G48" s="62"/>
    </row>
    <row r="49" spans="1:7" s="65" customFormat="1" ht="15">
      <c r="A49" s="71" t="s">
        <v>10</v>
      </c>
      <c r="B49" s="72"/>
      <c r="C49" s="64">
        <f>SUM(C41:C48)-C46</f>
        <v>1260579.03</v>
      </c>
      <c r="D49" s="64">
        <f>SUM(D41:D48)-D46</f>
        <v>1064262.26</v>
      </c>
      <c r="E49" s="64">
        <f>SUM(E41:E48)-E46</f>
        <v>1175815.5899999999</v>
      </c>
      <c r="F49" s="64">
        <f>SUM(F41:F48)-F46</f>
        <v>-196394.00000000003</v>
      </c>
      <c r="G49" s="64">
        <f>SUM(G41:G48)-G46</f>
        <v>84840.67000000001</v>
      </c>
    </row>
    <row r="50" spans="1:7" s="61" customFormat="1" ht="15">
      <c r="A50" s="75"/>
      <c r="B50" s="76"/>
      <c r="C50" s="62"/>
      <c r="D50" s="62"/>
      <c r="E50" s="62"/>
      <c r="F50" s="62"/>
      <c r="G50" s="62"/>
    </row>
    <row r="51" spans="1:7" s="61" customFormat="1" ht="47.25" customHeight="1">
      <c r="A51" s="71" t="s">
        <v>109</v>
      </c>
      <c r="B51" s="72"/>
      <c r="C51" s="62"/>
      <c r="D51" s="62"/>
      <c r="E51" s="62"/>
      <c r="F51" s="62"/>
      <c r="G51" s="68">
        <f>F49</f>
        <v>-196394.00000000003</v>
      </c>
    </row>
    <row r="52" spans="1:7" s="61" customFormat="1" ht="54.75" customHeight="1">
      <c r="A52" s="77" t="s">
        <v>108</v>
      </c>
      <c r="B52" s="78"/>
      <c r="C52" s="62"/>
      <c r="D52" s="62"/>
      <c r="E52" s="62"/>
      <c r="F52" s="62"/>
      <c r="G52" s="68">
        <f>C32+G49+G51-F45</f>
        <v>-156651.61000000002</v>
      </c>
    </row>
    <row r="53" spans="1:7" s="61" customFormat="1" ht="18" customHeight="1">
      <c r="A53" s="71"/>
      <c r="B53" s="72"/>
      <c r="C53" s="62"/>
      <c r="D53" s="62"/>
      <c r="E53" s="62"/>
      <c r="F53" s="62"/>
      <c r="G53" s="64"/>
    </row>
    <row r="54" spans="1:7" s="24" customFormat="1" ht="30" customHeight="1">
      <c r="A54" s="73" t="s">
        <v>105</v>
      </c>
      <c r="B54" s="74"/>
      <c r="C54" s="42"/>
      <c r="D54" s="42"/>
      <c r="E54" s="42"/>
      <c r="F54" s="42"/>
      <c r="G54" s="58">
        <f>C28+C32+G49+G51</f>
        <v>-87961.41000000003</v>
      </c>
    </row>
    <row r="55" spans="1:7" s="24" customFormat="1" ht="45" customHeight="1">
      <c r="A55" s="32"/>
      <c r="B55" s="32"/>
      <c r="C55" s="33"/>
      <c r="D55" s="33"/>
      <c r="E55" s="33"/>
      <c r="F55" s="33"/>
      <c r="G55" s="39"/>
    </row>
    <row r="56" spans="1:7" s="67" customFormat="1" ht="33" customHeight="1">
      <c r="A56" s="66" t="s">
        <v>106</v>
      </c>
      <c r="E56" s="70" t="s">
        <v>107</v>
      </c>
      <c r="F56" s="70"/>
      <c r="G56" s="70"/>
    </row>
    <row r="57" spans="1:7" s="24" customFormat="1" ht="15">
      <c r="A57" s="69"/>
      <c r="B57" s="69"/>
      <c r="C57" s="69"/>
      <c r="D57" s="69"/>
      <c r="E57" s="69"/>
      <c r="F57" s="69"/>
      <c r="G57" s="69"/>
    </row>
    <row r="58" spans="1:7" s="24" customFormat="1" ht="15">
      <c r="A58" s="69"/>
      <c r="B58" s="69"/>
      <c r="C58" s="69"/>
      <c r="D58" s="69"/>
      <c r="E58" s="69"/>
      <c r="F58" s="69"/>
      <c r="G58" s="69"/>
    </row>
    <row r="59" s="24" customFormat="1" ht="15"/>
    <row r="60" s="24" customFormat="1" ht="15"/>
    <row r="61" s="24" customFormat="1" ht="15"/>
    <row r="62" s="24" customFormat="1" ht="15"/>
    <row r="63" s="24" customFormat="1" ht="15"/>
    <row r="64" s="24" customFormat="1" ht="15"/>
    <row r="65" s="24" customFormat="1" ht="15"/>
    <row r="66" s="24" customFormat="1" ht="15"/>
    <row r="67" s="24" customFormat="1" ht="15"/>
    <row r="68" s="24" customFormat="1" ht="15"/>
    <row r="69" s="24" customFormat="1" ht="15"/>
  </sheetData>
  <mergeCells count="33">
    <mergeCell ref="D39:D40"/>
    <mergeCell ref="E39:E40"/>
    <mergeCell ref="F39:F40"/>
    <mergeCell ref="G39:G40"/>
    <mergeCell ref="B28:B29"/>
    <mergeCell ref="C28:C29"/>
    <mergeCell ref="A38:B38"/>
    <mergeCell ref="A39:B40"/>
    <mergeCell ref="A36:B36"/>
    <mergeCell ref="C39:C40"/>
    <mergeCell ref="A28:A29"/>
    <mergeCell ref="A33:B33"/>
    <mergeCell ref="A34:B34"/>
    <mergeCell ref="A35:B35"/>
    <mergeCell ref="A1:G1"/>
    <mergeCell ref="D2:G2"/>
    <mergeCell ref="D3:G3"/>
    <mergeCell ref="C4:G4"/>
    <mergeCell ref="A41:B41"/>
    <mergeCell ref="A42:B42"/>
    <mergeCell ref="A43:B43"/>
    <mergeCell ref="A44:B44"/>
    <mergeCell ref="A45:B45"/>
    <mergeCell ref="A46:B46"/>
    <mergeCell ref="A47:B47"/>
    <mergeCell ref="A48:B48"/>
    <mergeCell ref="E56:G56"/>
    <mergeCell ref="A53:B53"/>
    <mergeCell ref="A54:B54"/>
    <mergeCell ref="A49:B49"/>
    <mergeCell ref="A50:B50"/>
    <mergeCell ref="A51:B51"/>
    <mergeCell ref="A52:B52"/>
  </mergeCells>
  <printOptions/>
  <pageMargins left="0.42" right="0.1968503937007874" top="0.1968503937007874" bottom="0.1968503937007874" header="0.5118110236220472" footer="0.5118110236220472"/>
  <pageSetup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view="pageBreakPreview" zoomScaleSheetLayoutView="100" workbookViewId="0" topLeftCell="A19">
      <selection activeCell="E65" sqref="E65"/>
    </sheetView>
  </sheetViews>
  <sheetFormatPr defaultColWidth="9.00390625" defaultRowHeight="12.75"/>
  <sheetData>
    <row r="1" spans="2:6" ht="12.75">
      <c r="B1" s="8"/>
      <c r="C1" s="8"/>
      <c r="D1" s="8" t="s">
        <v>13</v>
      </c>
      <c r="E1" s="8"/>
      <c r="F1" s="8"/>
    </row>
    <row r="2" spans="2:6" ht="12.75">
      <c r="B2" s="8" t="s">
        <v>14</v>
      </c>
      <c r="C2" s="8"/>
      <c r="D2" s="8"/>
      <c r="E2" s="8"/>
      <c r="F2" s="8"/>
    </row>
    <row r="3" spans="2:6" ht="12.75">
      <c r="B3" s="8" t="s">
        <v>65</v>
      </c>
      <c r="C3" s="8"/>
      <c r="D3" s="8"/>
      <c r="E3" s="8"/>
      <c r="F3" s="8"/>
    </row>
    <row r="4" spans="2:6" ht="12.75">
      <c r="B4" s="8" t="s">
        <v>15</v>
      </c>
      <c r="C4" s="8"/>
      <c r="D4" s="8"/>
      <c r="E4" s="8"/>
      <c r="F4" s="8"/>
    </row>
    <row r="5" spans="2:6" ht="12.75">
      <c r="B5" s="8" t="s">
        <v>16</v>
      </c>
      <c r="C5" s="8"/>
      <c r="D5" s="8"/>
      <c r="E5" s="8"/>
      <c r="F5" s="8"/>
    </row>
    <row r="6" spans="2:6" ht="12.75">
      <c r="B6" s="8"/>
      <c r="C6" s="8"/>
      <c r="D6" s="8"/>
      <c r="E6" s="8"/>
      <c r="F6" s="8"/>
    </row>
    <row r="7" spans="2:6" ht="12.75">
      <c r="B7" s="8"/>
      <c r="C7" s="8"/>
      <c r="D7" s="8"/>
      <c r="E7" s="8"/>
      <c r="F7" s="8"/>
    </row>
    <row r="8" spans="2:6" ht="12.75">
      <c r="B8" s="8" t="s">
        <v>17</v>
      </c>
      <c r="C8" s="8"/>
      <c r="D8" s="8"/>
      <c r="E8" s="8"/>
      <c r="F8" s="8"/>
    </row>
    <row r="9" spans="2:6" ht="12.75">
      <c r="B9" s="8" t="s">
        <v>18</v>
      </c>
      <c r="C9" s="8"/>
      <c r="D9" s="8"/>
      <c r="E9" s="8"/>
      <c r="F9" s="8"/>
    </row>
    <row r="10" spans="2:6" ht="12.75">
      <c r="B10" s="8"/>
      <c r="C10" s="8"/>
      <c r="D10" s="8"/>
      <c r="E10" s="8"/>
      <c r="F10" s="8"/>
    </row>
    <row r="11" spans="1:6" ht="12.75">
      <c r="A11" s="8" t="s">
        <v>19</v>
      </c>
      <c r="B11" s="8"/>
      <c r="C11" s="8"/>
      <c r="D11" s="8"/>
      <c r="E11" s="8"/>
      <c r="F11" s="8"/>
    </row>
    <row r="12" spans="1:6" ht="12.75">
      <c r="A12" s="8" t="s">
        <v>20</v>
      </c>
      <c r="B12" s="8"/>
      <c r="C12" s="8"/>
      <c r="D12" s="8"/>
      <c r="E12" s="8"/>
      <c r="F12" s="8"/>
    </row>
    <row r="13" spans="1:6" ht="12.75">
      <c r="A13" s="8" t="s">
        <v>66</v>
      </c>
      <c r="B13" s="8"/>
      <c r="C13" s="8"/>
      <c r="D13" s="8"/>
      <c r="E13" s="8"/>
      <c r="F13" s="8"/>
    </row>
    <row r="14" spans="1:6" ht="12.75">
      <c r="A14" s="8" t="s">
        <v>70</v>
      </c>
      <c r="B14" s="8"/>
      <c r="C14" s="8"/>
      <c r="D14" s="8"/>
      <c r="E14" s="8"/>
      <c r="F14" s="8"/>
    </row>
    <row r="15" spans="2:6" ht="12.75">
      <c r="B15" s="8"/>
      <c r="C15" s="8"/>
      <c r="D15" s="8"/>
      <c r="E15" s="8"/>
      <c r="F15" s="8"/>
    </row>
    <row r="16" spans="2:6" ht="63.75">
      <c r="B16" s="9" t="s">
        <v>21</v>
      </c>
      <c r="C16" s="9" t="s">
        <v>22</v>
      </c>
      <c r="D16" s="9" t="s">
        <v>23</v>
      </c>
      <c r="E16" s="10" t="s">
        <v>24</v>
      </c>
      <c r="F16" s="8"/>
    </row>
    <row r="17" spans="2:6" ht="12.75">
      <c r="B17" s="9" t="s">
        <v>25</v>
      </c>
      <c r="C17" s="9">
        <v>2013</v>
      </c>
      <c r="D17" s="9" t="s">
        <v>26</v>
      </c>
      <c r="E17" s="11">
        <f>'[1]TDSheet'!$D$16</f>
        <v>2572.5699999999997</v>
      </c>
      <c r="F17" s="8"/>
    </row>
    <row r="18" spans="2:6" ht="12.75">
      <c r="B18" s="9" t="s">
        <v>27</v>
      </c>
      <c r="C18" s="9"/>
      <c r="D18" s="9" t="s">
        <v>28</v>
      </c>
      <c r="E18" s="11">
        <f>'[1]TDSheet'!$D$22</f>
        <v>2539.46</v>
      </c>
      <c r="F18" s="8"/>
    </row>
    <row r="19" spans="2:6" ht="12.75">
      <c r="B19" s="9" t="s">
        <v>29</v>
      </c>
      <c r="C19" s="9"/>
      <c r="D19" s="9" t="s">
        <v>30</v>
      </c>
      <c r="E19" s="11">
        <f>'[1]TDSheet'!$D$28</f>
        <v>2200.33</v>
      </c>
      <c r="F19" s="8"/>
    </row>
    <row r="20" spans="2:6" ht="12.75">
      <c r="B20" s="9" t="s">
        <v>31</v>
      </c>
      <c r="C20" s="9"/>
      <c r="D20" s="9" t="s">
        <v>32</v>
      </c>
      <c r="E20" s="11">
        <f>'[1]TDSheet'!$D$34</f>
        <v>2708.63</v>
      </c>
      <c r="F20" s="8"/>
    </row>
    <row r="21" spans="2:6" ht="12.75">
      <c r="B21" s="9" t="s">
        <v>33</v>
      </c>
      <c r="C21" s="9"/>
      <c r="D21" s="9" t="s">
        <v>34</v>
      </c>
      <c r="E21" s="11">
        <f>'[1]TDSheet'!$D$38</f>
        <v>2457.64</v>
      </c>
      <c r="F21" s="8"/>
    </row>
    <row r="22" spans="2:6" ht="12.75">
      <c r="B22" s="9" t="s">
        <v>35</v>
      </c>
      <c r="C22" s="9"/>
      <c r="D22" s="9" t="s">
        <v>36</v>
      </c>
      <c r="E22" s="11">
        <f>'[1]TDSheet'!$D$45</f>
        <v>3083.77</v>
      </c>
      <c r="F22" s="8"/>
    </row>
    <row r="23" spans="2:6" ht="12.75">
      <c r="B23" s="9" t="s">
        <v>37</v>
      </c>
      <c r="C23" s="9"/>
      <c r="D23" s="9" t="s">
        <v>38</v>
      </c>
      <c r="E23" s="11">
        <f>'[1]TDSheet'!$D$51</f>
        <v>2414.3999999999996</v>
      </c>
      <c r="F23" s="8"/>
    </row>
    <row r="24" spans="2:6" ht="12.75">
      <c r="B24" s="9" t="s">
        <v>39</v>
      </c>
      <c r="C24" s="9"/>
      <c r="D24" s="9" t="s">
        <v>40</v>
      </c>
      <c r="E24" s="11">
        <f>'[1]TDSheet'!$D$57</f>
        <v>2623.62</v>
      </c>
      <c r="F24" s="8"/>
    </row>
    <row r="25" spans="2:6" ht="12.75">
      <c r="B25" s="9" t="s">
        <v>41</v>
      </c>
      <c r="C25" s="9"/>
      <c r="D25" s="9" t="s">
        <v>42</v>
      </c>
      <c r="E25" s="11">
        <f>'[1]TDSheet'!$D$63</f>
        <v>2326.97</v>
      </c>
      <c r="F25" s="8"/>
    </row>
    <row r="26" spans="2:6" ht="12.75">
      <c r="B26" s="9" t="s">
        <v>43</v>
      </c>
      <c r="C26" s="9"/>
      <c r="D26" s="9" t="s">
        <v>44</v>
      </c>
      <c r="E26" s="11">
        <f>'[1]TDSheet'!$D$69</f>
        <v>2667.18</v>
      </c>
      <c r="F26" s="8"/>
    </row>
    <row r="27" spans="2:6" ht="12.75">
      <c r="B27" s="9" t="s">
        <v>45</v>
      </c>
      <c r="C27" s="9"/>
      <c r="D27" s="9" t="s">
        <v>46</v>
      </c>
      <c r="E27" s="11">
        <f>'[1]TDSheet'!$D$75</f>
        <v>3795.59</v>
      </c>
      <c r="F27" s="8"/>
    </row>
    <row r="28" spans="2:6" ht="12.75">
      <c r="B28" s="9" t="s">
        <v>47</v>
      </c>
      <c r="C28" s="9"/>
      <c r="D28" s="9" t="s">
        <v>48</v>
      </c>
      <c r="E28" s="11">
        <f>'[1]TDSheet'!$D$81</f>
        <v>3411.07</v>
      </c>
      <c r="F28" s="8"/>
    </row>
    <row r="29" spans="2:6" ht="12.75">
      <c r="B29" s="9" t="s">
        <v>49</v>
      </c>
      <c r="C29" s="9"/>
      <c r="D29" s="9"/>
      <c r="E29" s="11">
        <f>SUM(E17:E28)</f>
        <v>32801.23</v>
      </c>
      <c r="F29" s="8"/>
    </row>
    <row r="30" spans="2:6" ht="12.75">
      <c r="B30" s="8"/>
      <c r="C30" s="8"/>
      <c r="D30" s="8"/>
      <c r="E30" s="12"/>
      <c r="F30" s="8"/>
    </row>
    <row r="31" spans="1:6" ht="12.75">
      <c r="A31" s="8" t="s">
        <v>50</v>
      </c>
      <c r="B31" s="8"/>
      <c r="C31" s="8"/>
      <c r="D31" s="8"/>
      <c r="E31" s="8"/>
      <c r="F31" s="8"/>
    </row>
    <row r="32" spans="1:6" ht="12.75">
      <c r="A32" s="8" t="s">
        <v>69</v>
      </c>
      <c r="B32" s="8"/>
      <c r="C32" s="8"/>
      <c r="D32" s="8"/>
      <c r="E32" s="8"/>
      <c r="F32" s="8"/>
    </row>
    <row r="33" spans="1:6" ht="12.75">
      <c r="A33" s="8" t="s">
        <v>71</v>
      </c>
      <c r="B33" s="8"/>
      <c r="C33" s="8"/>
      <c r="D33" s="8"/>
      <c r="E33" s="8"/>
      <c r="F33" s="8"/>
    </row>
    <row r="34" spans="2:6" ht="63.75">
      <c r="B34" s="9" t="s">
        <v>21</v>
      </c>
      <c r="C34" s="9" t="s">
        <v>22</v>
      </c>
      <c r="D34" s="9" t="s">
        <v>23</v>
      </c>
      <c r="E34" s="10" t="s">
        <v>51</v>
      </c>
      <c r="F34" s="8"/>
    </row>
    <row r="35" spans="2:6" ht="12.75">
      <c r="B35" s="9" t="s">
        <v>25</v>
      </c>
      <c r="C35" s="9">
        <v>2013</v>
      </c>
      <c r="D35" s="9" t="s">
        <v>26</v>
      </c>
      <c r="E35" s="13">
        <f>'[1]TDSheet'!$D$13</f>
        <v>2392.49</v>
      </c>
      <c r="F35" s="8"/>
    </row>
    <row r="36" spans="2:6" ht="12.75">
      <c r="B36" s="9" t="s">
        <v>27</v>
      </c>
      <c r="C36" s="9"/>
      <c r="D36" s="9" t="s">
        <v>28</v>
      </c>
      <c r="E36" s="13">
        <f>'[1]TDSheet'!$D$19</f>
        <v>2361.7</v>
      </c>
      <c r="F36" s="8"/>
    </row>
    <row r="37" spans="2:6" ht="12.75">
      <c r="B37" s="9" t="s">
        <v>29</v>
      </c>
      <c r="C37" s="9"/>
      <c r="D37" s="9" t="s">
        <v>30</v>
      </c>
      <c r="E37" s="13">
        <f>'[1]TDSheet'!$D$25</f>
        <v>2046.31</v>
      </c>
      <c r="F37" s="8"/>
    </row>
    <row r="38" spans="2:6" ht="12.75">
      <c r="B38" s="9" t="s">
        <v>31</v>
      </c>
      <c r="C38" s="9"/>
      <c r="D38" s="9" t="s">
        <v>32</v>
      </c>
      <c r="E38" s="13">
        <f>'[1]TDSheet'!$D$31</f>
        <v>2519.03</v>
      </c>
      <c r="F38" s="8"/>
    </row>
    <row r="39" spans="2:6" ht="12.75">
      <c r="B39" s="9" t="s">
        <v>52</v>
      </c>
      <c r="C39" s="9"/>
      <c r="D39" s="9" t="s">
        <v>34</v>
      </c>
      <c r="E39" s="13">
        <f>'[1]TDSheet'!$D$37</f>
        <v>2285.61</v>
      </c>
      <c r="F39" s="8"/>
    </row>
    <row r="40" spans="2:6" ht="12.75">
      <c r="B40" s="9" t="s">
        <v>53</v>
      </c>
      <c r="C40" s="9"/>
      <c r="D40" s="9" t="s">
        <v>36</v>
      </c>
      <c r="E40" s="13">
        <f>'[1]TDSheet'!$D$42</f>
        <v>2867.91</v>
      </c>
      <c r="F40" s="8"/>
    </row>
    <row r="41" spans="2:6" ht="12.75">
      <c r="B41" s="9" t="s">
        <v>54</v>
      </c>
      <c r="C41" s="9"/>
      <c r="D41" s="9" t="s">
        <v>38</v>
      </c>
      <c r="E41" s="13">
        <f>'[1]TDSheet'!$D$48</f>
        <v>2245.39</v>
      </c>
      <c r="F41" s="8"/>
    </row>
    <row r="42" spans="2:6" ht="12.75">
      <c r="B42" s="9" t="s">
        <v>55</v>
      </c>
      <c r="C42" s="9"/>
      <c r="D42" s="9" t="s">
        <v>40</v>
      </c>
      <c r="E42" s="13">
        <f>'[1]TDSheet'!$D$54</f>
        <v>2439.97</v>
      </c>
      <c r="F42" s="8"/>
    </row>
    <row r="43" spans="2:6" ht="12.75">
      <c r="B43" s="9" t="s">
        <v>56</v>
      </c>
      <c r="C43" s="9"/>
      <c r="D43" s="9" t="s">
        <v>42</v>
      </c>
      <c r="E43" s="13">
        <f>'[1]TDSheet'!$D$60</f>
        <v>2164.08</v>
      </c>
      <c r="F43" s="8"/>
    </row>
    <row r="44" spans="2:6" ht="12.75">
      <c r="B44" s="9" t="s">
        <v>57</v>
      </c>
      <c r="C44" s="9"/>
      <c r="D44" s="9" t="s">
        <v>44</v>
      </c>
      <c r="E44" s="13">
        <f>'[1]TDSheet'!$D$66</f>
        <v>2480.48</v>
      </c>
      <c r="F44" s="8"/>
    </row>
    <row r="45" spans="2:6" ht="12.75">
      <c r="B45" s="9" t="s">
        <v>45</v>
      </c>
      <c r="C45" s="9"/>
      <c r="D45" s="9" t="s">
        <v>46</v>
      </c>
      <c r="E45" s="13">
        <f>'[1]TDSheet'!$D$72</f>
        <v>3529.9</v>
      </c>
      <c r="F45" s="8"/>
    </row>
    <row r="46" spans="2:6" ht="12.75">
      <c r="B46" s="9" t="s">
        <v>47</v>
      </c>
      <c r="C46" s="9"/>
      <c r="D46" s="9" t="s">
        <v>48</v>
      </c>
      <c r="E46" s="13">
        <f>'[1]TDSheet'!$D$78</f>
        <v>3172.3</v>
      </c>
      <c r="F46" s="8"/>
    </row>
    <row r="47" spans="2:6" ht="12.75">
      <c r="B47" s="9" t="s">
        <v>49</v>
      </c>
      <c r="C47" s="9"/>
      <c r="D47" s="9"/>
      <c r="E47" s="13">
        <f>SUM(E35:E46)</f>
        <v>30505.170000000006</v>
      </c>
      <c r="F47" s="8"/>
    </row>
    <row r="48" spans="2:6" ht="12.75">
      <c r="B48" s="8"/>
      <c r="C48" s="8"/>
      <c r="D48" s="8"/>
      <c r="E48" s="8"/>
      <c r="F48" s="8"/>
    </row>
    <row r="49" spans="1:6" ht="12.75">
      <c r="A49" s="8" t="s">
        <v>72</v>
      </c>
      <c r="B49" s="8"/>
      <c r="C49" s="8"/>
      <c r="D49" s="8"/>
      <c r="E49" s="8"/>
      <c r="F49" s="8"/>
    </row>
    <row r="50" spans="1:6" ht="12.75">
      <c r="A50" s="8" t="s">
        <v>73</v>
      </c>
      <c r="B50" s="8"/>
      <c r="C50" s="8"/>
      <c r="D50" s="8"/>
      <c r="E50" s="8"/>
      <c r="F50" s="8"/>
    </row>
    <row r="51" spans="1:6" ht="12.75">
      <c r="A51" s="8"/>
      <c r="B51" s="8"/>
      <c r="C51" s="8"/>
      <c r="D51" s="8"/>
      <c r="E51" s="8"/>
      <c r="F51" s="8"/>
    </row>
    <row r="52" spans="2:6" ht="51">
      <c r="B52" s="9" t="s">
        <v>21</v>
      </c>
      <c r="C52" s="9" t="s">
        <v>22</v>
      </c>
      <c r="D52" s="9" t="s">
        <v>23</v>
      </c>
      <c r="E52" s="10" t="s">
        <v>58</v>
      </c>
      <c r="F52" s="8"/>
    </row>
    <row r="53" spans="2:6" ht="12.75">
      <c r="B53" s="9" t="s">
        <v>25</v>
      </c>
      <c r="C53" s="9">
        <v>2013</v>
      </c>
      <c r="D53" s="9" t="s">
        <v>26</v>
      </c>
      <c r="E53" s="11">
        <f>'[1]TDSheet'!$D$12</f>
        <v>180.08</v>
      </c>
      <c r="F53" s="8"/>
    </row>
    <row r="54" spans="2:6" ht="12.75">
      <c r="B54" s="9" t="s">
        <v>27</v>
      </c>
      <c r="C54" s="9"/>
      <c r="D54" s="9" t="s">
        <v>28</v>
      </c>
      <c r="E54" s="11">
        <f>'[1]TDSheet'!$D$18</f>
        <v>177.76</v>
      </c>
      <c r="F54" s="8"/>
    </row>
    <row r="55" spans="2:6" ht="12.75">
      <c r="B55" s="9" t="s">
        <v>29</v>
      </c>
      <c r="C55" s="9"/>
      <c r="D55" s="9" t="s">
        <v>30</v>
      </c>
      <c r="E55" s="11">
        <f>'[1]TDSheet'!$D$24</f>
        <v>154.02</v>
      </c>
      <c r="F55" s="8"/>
    </row>
    <row r="56" spans="2:6" ht="12.75">
      <c r="B56" s="9" t="s">
        <v>31</v>
      </c>
      <c r="C56" s="9"/>
      <c r="D56" s="9" t="s">
        <v>32</v>
      </c>
      <c r="E56" s="11">
        <f>'[1]TDSheet'!$D$30</f>
        <v>189.6</v>
      </c>
      <c r="F56" s="8"/>
    </row>
    <row r="57" spans="2:6" ht="12.75">
      <c r="B57" s="9" t="s">
        <v>52</v>
      </c>
      <c r="C57" s="9"/>
      <c r="D57" s="9" t="s">
        <v>34</v>
      </c>
      <c r="E57" s="11">
        <f>'[1]TDSheet'!$D$36</f>
        <v>172.03</v>
      </c>
      <c r="F57" s="8"/>
    </row>
    <row r="58" spans="2:6" ht="12.75">
      <c r="B58" s="9" t="s">
        <v>53</v>
      </c>
      <c r="C58" s="9"/>
      <c r="D58" s="9" t="s">
        <v>36</v>
      </c>
      <c r="E58" s="11">
        <f>'[1]TDSheet'!$D$41</f>
        <v>215.86</v>
      </c>
      <c r="F58" s="8"/>
    </row>
    <row r="59" spans="2:6" ht="12.75">
      <c r="B59" s="9" t="s">
        <v>54</v>
      </c>
      <c r="C59" s="9"/>
      <c r="D59" s="9" t="s">
        <v>38</v>
      </c>
      <c r="E59" s="11">
        <f>'[1]TDSheet'!$D$47</f>
        <v>169.01</v>
      </c>
      <c r="F59" s="8"/>
    </row>
    <row r="60" spans="2:6" ht="12.75">
      <c r="B60" s="9" t="s">
        <v>55</v>
      </c>
      <c r="C60" s="9"/>
      <c r="D60" s="9" t="s">
        <v>40</v>
      </c>
      <c r="E60" s="11">
        <f>'[1]TDSheet'!$D$53</f>
        <v>183.65</v>
      </c>
      <c r="F60" s="8"/>
    </row>
    <row r="61" spans="2:6" ht="12.75">
      <c r="B61" s="9" t="s">
        <v>56</v>
      </c>
      <c r="C61" s="9"/>
      <c r="D61" s="9" t="s">
        <v>42</v>
      </c>
      <c r="E61" s="11">
        <f>'[1]TDSheet'!$D$59</f>
        <v>162.89</v>
      </c>
      <c r="F61" s="8"/>
    </row>
    <row r="62" spans="2:6" ht="12.75">
      <c r="B62" s="9" t="s">
        <v>57</v>
      </c>
      <c r="C62" s="9"/>
      <c r="D62" s="9" t="s">
        <v>44</v>
      </c>
      <c r="E62" s="11">
        <f>'[1]TDSheet'!$D$65</f>
        <v>186.7</v>
      </c>
      <c r="F62" s="8"/>
    </row>
    <row r="63" spans="2:6" ht="12.75">
      <c r="B63" s="9" t="s">
        <v>45</v>
      </c>
      <c r="C63" s="9"/>
      <c r="D63" s="9" t="s">
        <v>46</v>
      </c>
      <c r="E63" s="11">
        <f>'[1]TDSheet'!$D$71</f>
        <v>265.69</v>
      </c>
      <c r="F63" s="8"/>
    </row>
    <row r="64" spans="2:6" ht="12.75">
      <c r="B64" s="9" t="s">
        <v>47</v>
      </c>
      <c r="C64" s="9"/>
      <c r="D64" s="9" t="s">
        <v>48</v>
      </c>
      <c r="E64" s="11">
        <f>'[1]TDSheet'!$D$77</f>
        <v>238.77</v>
      </c>
      <c r="F64" s="8"/>
    </row>
    <row r="65" spans="2:6" ht="12.75">
      <c r="B65" s="9" t="s">
        <v>49</v>
      </c>
      <c r="C65" s="9"/>
      <c r="D65" s="9"/>
      <c r="E65" s="11">
        <f>SUM(E53:E64)</f>
        <v>2296.06</v>
      </c>
      <c r="F65" s="8"/>
    </row>
    <row r="66" spans="2:6" ht="12.75">
      <c r="B66" s="8"/>
      <c r="C66" s="8"/>
      <c r="D66" s="8"/>
      <c r="E66" s="8"/>
      <c r="F66" s="8"/>
    </row>
    <row r="67" spans="2:6" ht="12.75">
      <c r="B67" s="8"/>
      <c r="C67" s="8"/>
      <c r="D67" s="8"/>
      <c r="E67" s="8"/>
      <c r="F67" s="8"/>
    </row>
    <row r="68" spans="2:6" ht="12.75">
      <c r="B68" s="8" t="s">
        <v>59</v>
      </c>
      <c r="C68" s="8"/>
      <c r="D68" s="8"/>
      <c r="E68" s="8"/>
      <c r="F68" s="8" t="s">
        <v>60</v>
      </c>
    </row>
    <row r="69" spans="1:6" ht="12.75">
      <c r="A69" s="8" t="s">
        <v>61</v>
      </c>
      <c r="B69" s="8"/>
      <c r="C69" s="8"/>
      <c r="D69" s="8"/>
      <c r="E69" s="8" t="s">
        <v>62</v>
      </c>
      <c r="F69" s="8"/>
    </row>
    <row r="70" spans="1:6" ht="15.75">
      <c r="A70" s="14" t="s">
        <v>67</v>
      </c>
      <c r="B70" s="8"/>
      <c r="C70" s="8"/>
      <c r="D70" s="8"/>
      <c r="E70" s="8"/>
      <c r="F70" s="8"/>
    </row>
    <row r="71" spans="1:6" ht="15.75">
      <c r="A71" s="14"/>
      <c r="B71" s="8"/>
      <c r="C71" s="8"/>
      <c r="D71" s="8"/>
      <c r="E71" s="8"/>
      <c r="F71" s="8"/>
    </row>
    <row r="72" spans="1:6" ht="12.75">
      <c r="A72" s="8"/>
      <c r="B72" s="8" t="s">
        <v>63</v>
      </c>
      <c r="C72" s="8"/>
      <c r="D72" s="8"/>
      <c r="E72" s="8"/>
      <c r="F72" s="8" t="s">
        <v>63</v>
      </c>
    </row>
    <row r="73" spans="1:6" ht="12.75">
      <c r="A73" s="8"/>
      <c r="B73" s="8"/>
      <c r="C73" s="8"/>
      <c r="D73" s="8"/>
      <c r="E73" s="8"/>
      <c r="F73" s="8"/>
    </row>
    <row r="74" spans="1:6" ht="12.75">
      <c r="A74" s="8" t="s">
        <v>68</v>
      </c>
      <c r="B74" s="8"/>
      <c r="C74" s="8"/>
      <c r="D74" s="8"/>
      <c r="E74" s="8" t="s">
        <v>64</v>
      </c>
      <c r="F74" s="8"/>
    </row>
  </sheetData>
  <printOptions/>
  <pageMargins left="0.75" right="0.75" top="1" bottom="1" header="0.5" footer="0.5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2014-11-10T10:25:20Z</cp:lastPrinted>
  <dcterms:created xsi:type="dcterms:W3CDTF">2011-10-17T12:30:43Z</dcterms:created>
  <dcterms:modified xsi:type="dcterms:W3CDTF">2014-11-10T10:25:32Z</dcterms:modified>
  <cp:category/>
  <cp:version/>
  <cp:contentType/>
  <cp:contentStatus/>
</cp:coreProperties>
</file>