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<sst xmlns="http://schemas.openxmlformats.org/spreadsheetml/2006/main" count="158" uniqueCount="108">
  <si>
    <t>Капитальный ремонт</t>
  </si>
  <si>
    <t>Начислено жильцам</t>
  </si>
  <si>
    <t>Текущий ремонт</t>
  </si>
  <si>
    <t>ООО "УК "Колтома"</t>
  </si>
  <si>
    <t>ул. Школьная, д.68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</si>
  <si>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</si>
  <si>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</si>
  <si>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</si>
  <si>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</si>
  <si>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</si>
  <si>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</si>
  <si>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</si>
  <si>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</si>
  <si>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</si>
  <si>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</si>
  <si>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</si>
  <si>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</si>
  <si>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</si>
  <si>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</si>
  <si>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</si>
  <si>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</si>
  <si>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</si>
  <si>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</si>
  <si>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</si>
  <si>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</si>
  <si>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</si>
  <si>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</si>
  <si>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</si>
  <si>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</si>
  <si>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</si>
  <si>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</si>
  <si>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</si>
  <si>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</si>
  <si>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</si>
  <si>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</si>
  <si>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</si>
  <si>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</si>
  <si>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</si>
  <si>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</si>
  <si>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</si>
  <si>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</si>
  <si>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</si>
  <si>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</si>
  <si>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</si>
  <si>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</si>
  <si>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</si>
  <si>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</si>
  <si>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</si>
  <si>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</si>
  <si>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</si>
  <si>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</si>
  <si>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</si>
  <si>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</si>
  <si>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</si>
  <si>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</si>
  <si>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</si>
  <si>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</si>
  <si>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</si>
  <si>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</si>
  <si>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</si>
  <si>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</si>
  <si>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</si>
  <si>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68 по ул.Школьная</t>
  </si>
  <si>
    <t xml:space="preserve">    (далее Пономарева Светлана Александровна)</t>
  </si>
  <si>
    <t>Пономаревой Светлане Александровне)</t>
  </si>
  <si>
    <t>Пономарева Светлана Александровна</t>
  </si>
  <si>
    <t>__________________/Пономарева С.А./</t>
  </si>
  <si>
    <t xml:space="preserve">    на сумму 44838-43 руб.(Сорок четыре тысячи восемьсот тридцать восемь руб.43 коп.),в т.ч.</t>
  </si>
  <si>
    <t xml:space="preserve">    41699-75 руб.(Сорок одна тысяча шестьсот девяносто девять руб.75 коп( в т.ч. НДФЛ.), в т.ч..</t>
  </si>
  <si>
    <t>3. Удержано вознаграждение Агента (ООО "УК "Колтома") на общую сумму 3138-68 руб.</t>
  </si>
  <si>
    <t xml:space="preserve">   ( Три тысячи сто тридцать восемь руб.68 коп.), в т.ч..</t>
  </si>
  <si>
    <t xml:space="preserve">Финансовый отчет за  2013 год  МКД по адресу : </t>
  </si>
  <si>
    <t>Дата выполнения работ</t>
  </si>
  <si>
    <t>Остаток средств капитального ремонта на 01.01.2013г.</t>
  </si>
  <si>
    <t>Остаток средств капитального ремонта на 01.11.2014г. При 100 % оплате</t>
  </si>
  <si>
    <t>Остаток средств текущего ремонта на 01.01.2014г. При 100 % оплате</t>
  </si>
  <si>
    <t>За замену учатска трубопровода на выходе</t>
  </si>
  <si>
    <t>За ремонт системы отопления</t>
  </si>
  <si>
    <t>За ремонт межпанельных швов</t>
  </si>
  <si>
    <t>Изготовление и монтаж контейнерной площадки</t>
  </si>
  <si>
    <t>За устройство козырька подъезда</t>
  </si>
  <si>
    <t>Сбор средств уполномоченному представителю</t>
  </si>
  <si>
    <t>Электроэнергия ОДН</t>
  </si>
  <si>
    <t xml:space="preserve">Перерасчет, произведенный в 2013г. за (возврат населению экономии -),(возврат населением перерасхода +) </t>
  </si>
  <si>
    <t>Итог перерасчета</t>
  </si>
  <si>
    <t>2011г.</t>
  </si>
  <si>
    <t>2012г.</t>
  </si>
  <si>
    <t>Итого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</si>
  <si>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</si>
  <si>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</si>
  <si>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</si>
  <si>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</si>
  <si>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Остаток средств по текущему ремонту на 01.01.2013г.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</si>
  <si>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</si>
  <si>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</si>
  <si>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средств по капитальному и текущему ремонту  на 01.01.2014г. с учетом задолженности</t>
  </si>
  <si>
    <t>Начислено населению за 2013 год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</si>
  <si>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</si>
  <si>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</si>
  <si>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</si>
  <si>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</si>
  <si>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Содержание дома (без текущего ремонта), в том числе:</t>
  </si>
  <si>
    <t>Результат финансовой деятельности на конец периода</t>
  </si>
  <si>
    <t>Перерасчет за 2011,2012 г.г.</t>
  </si>
  <si>
    <t>Задолженность населения на конец периода (без учета задолженности по текущему и капитальному ремонту)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</si>
  <si>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</si>
  <si>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Главный бухгалтер</t>
  </si>
  <si>
    <t>И.А. Костенкова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</si>
</sst>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18" applyNumberFormat="1" applyFont="1" applyBorder="1" applyAlignment="1">
      <alignment horizontal="center" vertical="center" wrapText="1"/>
      <protection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3" fillId="0" borderId="19" xfId="18" applyNumberFormat="1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10" fillId="0" borderId="24" xfId="17" applyNumberFormat="1" applyFont="1" applyBorder="1" applyAlignment="1">
      <alignment horizontal="center" vertical="center" wrapText="1"/>
      <protection/>
    </xf>
    <xf numFmtId="4" fontId="10" fillId="0" borderId="25" xfId="17" applyNumberFormat="1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4" fillId="0" borderId="32" xfId="18" applyNumberFormat="1" applyFont="1" applyFill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&#1064;.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323.13</v>
          </cell>
        </row>
        <row r="13">
          <cell r="D13">
            <v>4292.95</v>
          </cell>
        </row>
        <row r="16">
          <cell r="D16">
            <v>4616.08</v>
          </cell>
        </row>
        <row r="18">
          <cell r="D18">
            <v>360.2</v>
          </cell>
        </row>
        <row r="19">
          <cell r="D19">
            <v>4785.58</v>
          </cell>
        </row>
        <row r="22">
          <cell r="D22">
            <v>5145.78</v>
          </cell>
        </row>
        <row r="24">
          <cell r="D24">
            <v>302.18</v>
          </cell>
        </row>
        <row r="25">
          <cell r="D25">
            <v>4014.72</v>
          </cell>
        </row>
        <row r="28">
          <cell r="D28">
            <v>4316.9</v>
          </cell>
        </row>
        <row r="30">
          <cell r="D30">
            <v>322.38</v>
          </cell>
        </row>
        <row r="31">
          <cell r="D31">
            <v>4283.11</v>
          </cell>
        </row>
        <row r="34">
          <cell r="D34">
            <v>4605.49</v>
          </cell>
        </row>
        <row r="36">
          <cell r="D36">
            <v>318.43</v>
          </cell>
        </row>
        <row r="37">
          <cell r="D37">
            <v>4230.53</v>
          </cell>
        </row>
        <row r="38">
          <cell r="D38">
            <v>4548.96</v>
          </cell>
        </row>
        <row r="41">
          <cell r="D41">
            <v>346.26</v>
          </cell>
        </row>
        <row r="42">
          <cell r="D42">
            <v>4600.34</v>
          </cell>
        </row>
        <row r="45">
          <cell r="D45">
            <v>4946.6</v>
          </cell>
        </row>
        <row r="47">
          <cell r="D47">
            <v>302.53</v>
          </cell>
        </row>
        <row r="48">
          <cell r="D48">
            <v>4019.35</v>
          </cell>
        </row>
        <row r="51">
          <cell r="D51">
            <v>4321.88</v>
          </cell>
        </row>
        <row r="53">
          <cell r="D53">
            <v>344.83</v>
          </cell>
        </row>
        <row r="54">
          <cell r="D54">
            <v>4581.27</v>
          </cell>
        </row>
        <row r="57">
          <cell r="D57">
            <v>4926.1</v>
          </cell>
        </row>
        <row r="59">
          <cell r="D59">
            <v>196.73</v>
          </cell>
        </row>
        <row r="60">
          <cell r="D60">
            <v>2613.74</v>
          </cell>
        </row>
        <row r="63">
          <cell r="D63">
            <v>2810.47</v>
          </cell>
        </row>
        <row r="65">
          <cell r="D65">
            <v>322.01</v>
          </cell>
        </row>
        <row r="66">
          <cell r="D66">
            <v>4278.16</v>
          </cell>
        </row>
        <row r="69">
          <cell r="D69">
            <v>4600.17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75" zoomScaleSheetLayoutView="75" workbookViewId="0" topLeftCell="A32">
      <selection activeCell="H55" sqref="H55:I55"/>
    </sheetView>
  </sheetViews>
  <sheetFormatPr defaultColWidth="9.00390625" defaultRowHeight="12.75"/>
  <cols>
    <col min="1" max="1" width="55.00390625" style="1" customWidth="1"/>
    <col min="2" max="2" width="18.25390625" style="1" customWidth="1"/>
    <col min="3" max="3" width="17.75390625" style="1" customWidth="1"/>
    <col min="4" max="4" width="15.75390625" style="2" customWidth="1"/>
    <col min="5" max="5" width="15.625" style="1" customWidth="1"/>
    <col min="6" max="6" width="17.125" style="1" customWidth="1"/>
    <col min="7" max="7" width="17.375" style="1" customWidth="1"/>
    <col min="8" max="16384" width="9.125" style="1" customWidth="1"/>
  </cols>
  <sheetData>
    <row r="1" spans="1:7" s="5" customFormat="1" ht="18.75" thickBot="1">
      <c r="A1" s="57" t="s">
        <v>3</v>
      </c>
      <c r="B1" s="57"/>
      <c r="C1" s="57"/>
      <c r="D1" s="57"/>
      <c r="E1" s="57"/>
      <c r="F1" s="57"/>
      <c r="G1" s="57"/>
    </row>
    <row r="2" spans="1:7" s="5" customFormat="1" ht="18">
      <c r="A2" s="4"/>
      <c r="B2" s="4"/>
      <c r="C2" s="17"/>
      <c r="D2" s="58" t="s">
        <v>88</v>
      </c>
      <c r="E2" s="58"/>
      <c r="F2" s="58"/>
      <c r="G2" s="58"/>
    </row>
    <row r="3" spans="1:7" s="5" customFormat="1" ht="25.5" customHeight="1">
      <c r="A3" s="4"/>
      <c r="B3" s="4"/>
      <c r="C3" s="17"/>
      <c r="D3" s="59" t="s">
        <v>89</v>
      </c>
      <c r="E3" s="59"/>
      <c r="F3" s="59"/>
      <c r="G3" s="59"/>
    </row>
    <row r="4" spans="1:7" s="5" customFormat="1" ht="22.5" customHeight="1">
      <c r="A4" s="4"/>
      <c r="B4" s="4"/>
      <c r="C4" s="59" t="s">
        <v>90</v>
      </c>
      <c r="D4" s="59"/>
      <c r="E4" s="59"/>
      <c r="F4" s="59"/>
      <c r="G4" s="59"/>
    </row>
    <row r="5" spans="1:7" s="5" customFormat="1" ht="14.25" customHeight="1">
      <c r="A5" s="4"/>
      <c r="B5" s="4"/>
      <c r="C5" s="17"/>
      <c r="D5" s="17"/>
      <c r="E5" s="17"/>
      <c r="F5" s="17"/>
      <c r="G5" s="17"/>
    </row>
    <row r="6" spans="1:7" ht="18">
      <c r="A6" s="6" t="s">
        <v>71</v>
      </c>
      <c r="B6" s="6"/>
      <c r="C6" s="6"/>
      <c r="D6" s="7"/>
      <c r="E6" s="6"/>
      <c r="F6" s="6"/>
      <c r="G6" s="5"/>
    </row>
    <row r="7" spans="1:7" ht="18">
      <c r="A7" s="8" t="s">
        <v>4</v>
      </c>
      <c r="B7" s="8"/>
      <c r="C7" s="8"/>
      <c r="D7" s="8"/>
      <c r="E7" s="8"/>
      <c r="F7" s="8"/>
      <c r="G7" s="4"/>
    </row>
    <row r="8" spans="1:7" ht="18">
      <c r="A8" s="8"/>
      <c r="B8" s="8"/>
      <c r="C8" s="8"/>
      <c r="D8" s="8"/>
      <c r="E8" s="8"/>
      <c r="F8" s="8"/>
      <c r="G8" s="4"/>
    </row>
    <row r="9" spans="1:4" s="21" customFormat="1" ht="15.75" thickBot="1">
      <c r="A9" s="39" t="s">
        <v>0</v>
      </c>
      <c r="B9" s="18"/>
      <c r="C9" s="19"/>
      <c r="D9" s="20"/>
    </row>
    <row r="10" spans="1:3" s="21" customFormat="1" ht="45">
      <c r="A10" s="43" t="s">
        <v>73</v>
      </c>
      <c r="B10" s="51" t="s">
        <v>72</v>
      </c>
      <c r="C10" s="52">
        <v>133565.89</v>
      </c>
    </row>
    <row r="11" spans="1:3" s="21" customFormat="1" ht="15">
      <c r="A11" s="44" t="s">
        <v>1</v>
      </c>
      <c r="B11" s="14"/>
      <c r="C11" s="53">
        <v>283409.35</v>
      </c>
    </row>
    <row r="12" spans="1:3" s="21" customFormat="1" ht="24" customHeight="1">
      <c r="A12" s="44" t="s">
        <v>91</v>
      </c>
      <c r="B12" s="14"/>
      <c r="C12" s="99">
        <f>C13+C14+C15</f>
        <v>524991</v>
      </c>
    </row>
    <row r="13" spans="1:3" s="21" customFormat="1" ht="15">
      <c r="A13" s="41" t="s">
        <v>76</v>
      </c>
      <c r="B13" s="36">
        <v>41444</v>
      </c>
      <c r="C13" s="100">
        <v>6476</v>
      </c>
    </row>
    <row r="14" spans="1:3" s="21" customFormat="1" ht="18.75" customHeight="1">
      <c r="A14" s="41" t="s">
        <v>77</v>
      </c>
      <c r="B14" s="36">
        <v>41450</v>
      </c>
      <c r="C14" s="100">
        <v>419818</v>
      </c>
    </row>
    <row r="15" spans="1:3" s="21" customFormat="1" ht="15">
      <c r="A15" s="41" t="s">
        <v>78</v>
      </c>
      <c r="B15" s="36">
        <v>41491</v>
      </c>
      <c r="C15" s="100">
        <v>98697</v>
      </c>
    </row>
    <row r="16" spans="1:3" s="21" customFormat="1" ht="30">
      <c r="A16" s="40" t="s">
        <v>74</v>
      </c>
      <c r="B16" s="14"/>
      <c r="C16" s="101">
        <f>C10+C11-C12</f>
        <v>-108015.76000000001</v>
      </c>
    </row>
    <row r="17" spans="1:3" s="21" customFormat="1" ht="18.75" customHeight="1">
      <c r="A17" s="45" t="s">
        <v>12</v>
      </c>
      <c r="B17" s="14"/>
      <c r="C17" s="54">
        <f>C11-C18</f>
        <v>263178.38999999996</v>
      </c>
    </row>
    <row r="18" spans="1:3" s="21" customFormat="1" ht="30.75" thickBot="1">
      <c r="A18" s="46" t="s">
        <v>93</v>
      </c>
      <c r="B18" s="55"/>
      <c r="C18" s="31">
        <v>20230.96</v>
      </c>
    </row>
    <row r="19" spans="1:3" s="21" customFormat="1" ht="15">
      <c r="A19" s="42"/>
      <c r="B19" s="23"/>
      <c r="C19" s="24"/>
    </row>
    <row r="20" spans="1:3" s="21" customFormat="1" ht="15.75" thickBot="1">
      <c r="A20" s="39" t="s">
        <v>2</v>
      </c>
      <c r="B20" s="18"/>
      <c r="C20" s="20"/>
    </row>
    <row r="21" spans="1:3" s="21" customFormat="1" ht="30">
      <c r="A21" s="43" t="s">
        <v>92</v>
      </c>
      <c r="B21" s="25"/>
      <c r="C21" s="26">
        <v>-97657.09</v>
      </c>
    </row>
    <row r="22" spans="1:3" s="21" customFormat="1" ht="15">
      <c r="A22" s="44" t="s">
        <v>1</v>
      </c>
      <c r="B22" s="27"/>
      <c r="C22" s="56">
        <v>302498.99</v>
      </c>
    </row>
    <row r="23" spans="1:3" s="21" customFormat="1" ht="15">
      <c r="A23" s="44" t="s">
        <v>91</v>
      </c>
      <c r="B23" s="27"/>
      <c r="C23" s="37">
        <f>SUM(C24:C26)</f>
        <v>576483.25</v>
      </c>
    </row>
    <row r="24" spans="1:3" s="21" customFormat="1" ht="15">
      <c r="A24" s="45" t="s">
        <v>79</v>
      </c>
      <c r="B24" s="38">
        <v>41291</v>
      </c>
      <c r="C24" s="50">
        <v>9494.25</v>
      </c>
    </row>
    <row r="25" spans="1:3" s="21" customFormat="1" ht="15">
      <c r="A25" s="45" t="s">
        <v>77</v>
      </c>
      <c r="B25" s="38">
        <v>41450</v>
      </c>
      <c r="C25" s="50">
        <v>518414</v>
      </c>
    </row>
    <row r="26" spans="1:3" s="21" customFormat="1" ht="15">
      <c r="A26" s="45" t="s">
        <v>80</v>
      </c>
      <c r="B26" s="38">
        <v>41529</v>
      </c>
      <c r="C26" s="50">
        <v>48575</v>
      </c>
    </row>
    <row r="27" spans="1:3" s="21" customFormat="1" ht="30">
      <c r="A27" s="44" t="s">
        <v>75</v>
      </c>
      <c r="B27" s="27"/>
      <c r="C27" s="28">
        <f>C21+C22-C23</f>
        <v>-371641.35</v>
      </c>
    </row>
    <row r="28" spans="1:3" s="21" customFormat="1" ht="21" customHeight="1">
      <c r="A28" s="45" t="s">
        <v>12</v>
      </c>
      <c r="B28" s="29"/>
      <c r="C28" s="49">
        <f>C22-C29</f>
        <v>272407.76</v>
      </c>
    </row>
    <row r="29" spans="1:3" s="21" customFormat="1" ht="30.75" thickBot="1">
      <c r="A29" s="46" t="s">
        <v>94</v>
      </c>
      <c r="B29" s="30"/>
      <c r="C29" s="31">
        <v>30091.23</v>
      </c>
    </row>
    <row r="30" spans="1:3" s="21" customFormat="1" ht="15.75" thickBot="1">
      <c r="A30" s="47"/>
      <c r="B30" s="32"/>
      <c r="C30" s="33"/>
    </row>
    <row r="31" spans="1:3" s="21" customFormat="1" ht="29.25" customHeight="1">
      <c r="A31" s="66" t="s">
        <v>95</v>
      </c>
      <c r="B31" s="60"/>
      <c r="C31" s="62">
        <f>SUM(C16+C27)-C18-C29</f>
        <v>-529979.3</v>
      </c>
    </row>
    <row r="32" spans="1:3" s="21" customFormat="1" ht="15.75" thickBot="1">
      <c r="A32" s="67"/>
      <c r="B32" s="61"/>
      <c r="C32" s="63"/>
    </row>
    <row r="33" spans="1:4" s="21" customFormat="1" ht="26.25" customHeight="1">
      <c r="A33" s="48" t="s">
        <v>5</v>
      </c>
      <c r="B33" s="34"/>
      <c r="C33" s="34"/>
      <c r="D33" s="24"/>
    </row>
    <row r="34" spans="1:4" s="21" customFormat="1" ht="15">
      <c r="A34" s="48"/>
      <c r="B34" s="34"/>
      <c r="C34" s="34"/>
      <c r="D34" s="24"/>
    </row>
    <row r="35" spans="1:4" s="21" customFormat="1" ht="23.25" customHeight="1">
      <c r="A35" s="48" t="s">
        <v>13</v>
      </c>
      <c r="B35" s="34"/>
      <c r="C35" s="35">
        <v>520634.92</v>
      </c>
      <c r="D35" s="24"/>
    </row>
    <row r="36" spans="1:7" s="21" customFormat="1" ht="2.25" customHeight="1" hidden="1">
      <c r="A36" s="64" t="s">
        <v>83</v>
      </c>
      <c r="B36" s="65"/>
      <c r="C36" s="14" t="s">
        <v>7</v>
      </c>
      <c r="D36" s="15" t="s">
        <v>8</v>
      </c>
      <c r="E36" s="16" t="s">
        <v>9</v>
      </c>
      <c r="F36" s="16" t="s">
        <v>10</v>
      </c>
      <c r="G36" s="16" t="s">
        <v>84</v>
      </c>
    </row>
    <row r="37" spans="1:7" s="21" customFormat="1" ht="15" hidden="1">
      <c r="A37" s="64" t="s">
        <v>85</v>
      </c>
      <c r="B37" s="65"/>
      <c r="C37" s="22">
        <v>-42212.04</v>
      </c>
      <c r="D37" s="15">
        <v>-15574.41</v>
      </c>
      <c r="E37" s="15">
        <v>-6896.87</v>
      </c>
      <c r="F37" s="15">
        <v>-9328.16</v>
      </c>
      <c r="G37" s="15">
        <f>SUM(C37:F37)</f>
        <v>-74011.48</v>
      </c>
    </row>
    <row r="38" spans="1:7" s="21" customFormat="1" ht="15" hidden="1">
      <c r="A38" s="64" t="s">
        <v>86</v>
      </c>
      <c r="B38" s="65"/>
      <c r="C38" s="22">
        <v>-69060.86</v>
      </c>
      <c r="D38" s="15">
        <v>-144102.65</v>
      </c>
      <c r="E38" s="15">
        <v>-4148.14</v>
      </c>
      <c r="F38" s="15">
        <v>-11210.79</v>
      </c>
      <c r="G38" s="15">
        <f>SUM(C38:F38)</f>
        <v>-228522.44000000003</v>
      </c>
    </row>
    <row r="39" spans="1:7" s="19" customFormat="1" ht="15" hidden="1">
      <c r="A39" s="64" t="s">
        <v>87</v>
      </c>
      <c r="B39" s="65"/>
      <c r="C39" s="22">
        <f>SUM(C37:C38)</f>
        <v>-111272.9</v>
      </c>
      <c r="D39" s="22">
        <f>SUM(D37:D38)</f>
        <v>-159677.06</v>
      </c>
      <c r="E39" s="22">
        <f>SUM(E37:E38)</f>
        <v>-11045.01</v>
      </c>
      <c r="F39" s="22">
        <f>SUM(F37:F38)</f>
        <v>-20538.95</v>
      </c>
      <c r="G39" s="22">
        <f>SUM(C39:F39)</f>
        <v>-302533.92</v>
      </c>
    </row>
    <row r="40" spans="1:4" s="21" customFormat="1" ht="15">
      <c r="A40" s="34"/>
      <c r="B40" s="34"/>
      <c r="C40" s="34"/>
      <c r="D40" s="24"/>
    </row>
    <row r="41" spans="1:7" s="73" customFormat="1" ht="15">
      <c r="A41" s="69">
        <v>1</v>
      </c>
      <c r="B41" s="70"/>
      <c r="C41" s="71">
        <v>2</v>
      </c>
      <c r="D41" s="72">
        <v>3</v>
      </c>
      <c r="E41" s="71">
        <v>4</v>
      </c>
      <c r="F41" s="71">
        <v>5</v>
      </c>
      <c r="G41" s="71">
        <v>6</v>
      </c>
    </row>
    <row r="42" spans="1:7" s="77" customFormat="1" ht="15" customHeight="1">
      <c r="A42" s="74" t="s">
        <v>6</v>
      </c>
      <c r="B42" s="75"/>
      <c r="C42" s="76" t="s">
        <v>96</v>
      </c>
      <c r="D42" s="68" t="s">
        <v>97</v>
      </c>
      <c r="E42" s="68" t="s">
        <v>98</v>
      </c>
      <c r="F42" s="68" t="s">
        <v>99</v>
      </c>
      <c r="G42" s="68" t="s">
        <v>100</v>
      </c>
    </row>
    <row r="43" spans="1:7" s="77" customFormat="1" ht="107.25" customHeight="1">
      <c r="A43" s="78"/>
      <c r="B43" s="79"/>
      <c r="C43" s="68"/>
      <c r="D43" s="68"/>
      <c r="E43" s="68"/>
      <c r="F43" s="68"/>
      <c r="G43" s="68"/>
    </row>
    <row r="44" spans="1:7" s="77" customFormat="1" ht="15">
      <c r="A44" s="80" t="s">
        <v>7</v>
      </c>
      <c r="B44" s="81"/>
      <c r="C44" s="82">
        <v>321842.19</v>
      </c>
      <c r="D44" s="82">
        <f>C44+F44</f>
        <v>251768.72999999998</v>
      </c>
      <c r="E44" s="82">
        <v>370937.93</v>
      </c>
      <c r="F44" s="82">
        <v>-70073.46</v>
      </c>
      <c r="G44" s="82">
        <f>C44-E44</f>
        <v>-49095.73999999999</v>
      </c>
    </row>
    <row r="45" spans="1:7" s="77" customFormat="1" ht="15">
      <c r="A45" s="80" t="s">
        <v>8</v>
      </c>
      <c r="B45" s="81"/>
      <c r="C45" s="82">
        <v>831606.39</v>
      </c>
      <c r="D45" s="82">
        <f aca="true" t="shared" si="0" ref="D45:D50">C45+F45</f>
        <v>694545.45</v>
      </c>
      <c r="E45" s="82">
        <v>742524.06</v>
      </c>
      <c r="F45" s="82">
        <v>-137060.94</v>
      </c>
      <c r="G45" s="82">
        <f aca="true" t="shared" si="1" ref="G45:G50">C45-E45</f>
        <v>89082.32999999996</v>
      </c>
    </row>
    <row r="46" spans="1:7" s="77" customFormat="1" ht="15">
      <c r="A46" s="80" t="s">
        <v>9</v>
      </c>
      <c r="B46" s="81"/>
      <c r="C46" s="82">
        <v>122215.55</v>
      </c>
      <c r="D46" s="82">
        <f t="shared" si="0"/>
        <v>102464.55</v>
      </c>
      <c r="E46" s="82">
        <v>137503.58</v>
      </c>
      <c r="F46" s="82">
        <v>-19751</v>
      </c>
      <c r="G46" s="82">
        <f t="shared" si="1"/>
        <v>-15288.029999999984</v>
      </c>
    </row>
    <row r="47" spans="1:7" s="77" customFormat="1" ht="15">
      <c r="A47" s="80" t="s">
        <v>10</v>
      </c>
      <c r="B47" s="81"/>
      <c r="C47" s="82">
        <v>122525.24</v>
      </c>
      <c r="D47" s="82">
        <f t="shared" si="0"/>
        <v>102881.09</v>
      </c>
      <c r="E47" s="82">
        <v>129250.93</v>
      </c>
      <c r="F47" s="82">
        <v>-19644.15</v>
      </c>
      <c r="G47" s="82">
        <f t="shared" si="1"/>
        <v>-6725.689999999988</v>
      </c>
    </row>
    <row r="48" spans="1:7" s="77" customFormat="1" ht="15">
      <c r="A48" s="80" t="s">
        <v>101</v>
      </c>
      <c r="B48" s="81"/>
      <c r="C48" s="83">
        <v>644442.48</v>
      </c>
      <c r="D48" s="82">
        <f t="shared" si="0"/>
        <v>558299.34</v>
      </c>
      <c r="E48" s="83">
        <v>644442.48</v>
      </c>
      <c r="F48" s="82">
        <v>-86143.14</v>
      </c>
      <c r="G48" s="82">
        <f t="shared" si="1"/>
        <v>0</v>
      </c>
    </row>
    <row r="49" spans="1:7" s="77" customFormat="1" ht="30" customHeight="1">
      <c r="A49" s="80" t="s">
        <v>14</v>
      </c>
      <c r="B49" s="81"/>
      <c r="C49" s="82">
        <v>88239.57</v>
      </c>
      <c r="D49" s="82"/>
      <c r="E49" s="82">
        <v>88239.57</v>
      </c>
      <c r="F49" s="82"/>
      <c r="G49" s="82">
        <f t="shared" si="1"/>
        <v>0</v>
      </c>
    </row>
    <row r="50" spans="1:7" s="77" customFormat="1" ht="15">
      <c r="A50" s="80" t="s">
        <v>82</v>
      </c>
      <c r="B50" s="81"/>
      <c r="C50" s="82">
        <v>45494.91</v>
      </c>
      <c r="D50" s="82">
        <f t="shared" si="0"/>
        <v>39001.54</v>
      </c>
      <c r="E50" s="82">
        <v>45494.91</v>
      </c>
      <c r="F50" s="82">
        <v>-6493.37</v>
      </c>
      <c r="G50" s="82">
        <f t="shared" si="1"/>
        <v>0</v>
      </c>
    </row>
    <row r="51" spans="1:7" s="77" customFormat="1" ht="15">
      <c r="A51" s="80" t="s">
        <v>81</v>
      </c>
      <c r="B51" s="81"/>
      <c r="C51" s="84">
        <v>55092.29</v>
      </c>
      <c r="D51" s="82">
        <v>44838.43</v>
      </c>
      <c r="E51" s="82">
        <f>D51</f>
        <v>44838.43</v>
      </c>
      <c r="F51" s="82"/>
      <c r="G51" s="82"/>
    </row>
    <row r="52" spans="1:7" s="73" customFormat="1" ht="15">
      <c r="A52" s="85" t="s">
        <v>11</v>
      </c>
      <c r="B52" s="86"/>
      <c r="C52" s="87">
        <f>SUM(C44:C51)-C49</f>
        <v>2143219.0500000003</v>
      </c>
      <c r="D52" s="87">
        <f>SUM(D44:D51)-D49</f>
        <v>1793799.1300000001</v>
      </c>
      <c r="E52" s="87">
        <f>SUM(E44:E51)-E49</f>
        <v>2114992.3200000003</v>
      </c>
      <c r="F52" s="87">
        <f>SUM(F44:F51)-F49</f>
        <v>-339166.06</v>
      </c>
      <c r="G52" s="87">
        <f>SUM(G44:G51)-G49</f>
        <v>17972.869999999995</v>
      </c>
    </row>
    <row r="53" spans="1:7" s="77" customFormat="1" ht="15">
      <c r="A53" s="80"/>
      <c r="B53" s="81"/>
      <c r="C53" s="82"/>
      <c r="D53" s="82"/>
      <c r="E53" s="82"/>
      <c r="F53" s="82"/>
      <c r="G53" s="82"/>
    </row>
    <row r="54" spans="1:7" s="73" customFormat="1" ht="21" customHeight="1">
      <c r="A54" s="91" t="s">
        <v>103</v>
      </c>
      <c r="B54" s="92"/>
      <c r="C54" s="87"/>
      <c r="D54" s="87"/>
      <c r="E54" s="87"/>
      <c r="F54" s="87"/>
      <c r="G54" s="93">
        <f>G39</f>
        <v>-302533.92</v>
      </c>
    </row>
    <row r="55" spans="1:7" s="73" customFormat="1" ht="39" customHeight="1">
      <c r="A55" s="85" t="s">
        <v>104</v>
      </c>
      <c r="B55" s="86"/>
      <c r="C55" s="87"/>
      <c r="D55" s="87"/>
      <c r="E55" s="87"/>
      <c r="F55" s="87"/>
      <c r="G55" s="93">
        <f>F52</f>
        <v>-339166.06</v>
      </c>
    </row>
    <row r="56" spans="1:7" s="73" customFormat="1" ht="46.5" customHeight="1">
      <c r="A56" s="94" t="s">
        <v>105</v>
      </c>
      <c r="B56" s="95"/>
      <c r="C56" s="87"/>
      <c r="D56" s="87"/>
      <c r="E56" s="87"/>
      <c r="F56" s="87"/>
      <c r="G56" s="93">
        <f>C35+G52+G54+G55-F48</f>
        <v>-16949.049999999945</v>
      </c>
    </row>
    <row r="57" spans="1:7" s="73" customFormat="1" ht="15">
      <c r="A57" s="91"/>
      <c r="B57" s="92"/>
      <c r="C57" s="87"/>
      <c r="D57" s="87"/>
      <c r="E57" s="87"/>
      <c r="F57" s="87"/>
      <c r="G57" s="87"/>
    </row>
    <row r="58" spans="1:7" s="73" customFormat="1" ht="26.25" customHeight="1">
      <c r="A58" s="89" t="s">
        <v>102</v>
      </c>
      <c r="B58" s="90"/>
      <c r="C58" s="87"/>
      <c r="D58" s="87"/>
      <c r="E58" s="87"/>
      <c r="F58" s="87"/>
      <c r="G58" s="88">
        <f>C31+C35+G54+G55</f>
        <v>-651044.3600000001</v>
      </c>
    </row>
    <row r="59" ht="36.75" customHeight="1"/>
    <row r="60" spans="1:7" s="97" customFormat="1" ht="33" customHeight="1">
      <c r="A60" s="96" t="s">
        <v>106</v>
      </c>
      <c r="E60" s="98" t="s">
        <v>107</v>
      </c>
      <c r="F60" s="98"/>
      <c r="G60" s="98"/>
    </row>
    <row r="62" spans="1:3" ht="15">
      <c r="A62" s="3"/>
      <c r="B62" s="3"/>
      <c r="C62" s="3"/>
    </row>
  </sheetData>
  <mergeCells count="32">
    <mergeCell ref="E60:G60"/>
    <mergeCell ref="D42:D43"/>
    <mergeCell ref="E42:E43"/>
    <mergeCell ref="G42:G43"/>
    <mergeCell ref="F42:F43"/>
    <mergeCell ref="B31:B32"/>
    <mergeCell ref="C31:C32"/>
    <mergeCell ref="A41:B41"/>
    <mergeCell ref="A42:B43"/>
    <mergeCell ref="A39:B39"/>
    <mergeCell ref="C42:C43"/>
    <mergeCell ref="A31:A32"/>
    <mergeCell ref="A36:B36"/>
    <mergeCell ref="A37:B37"/>
    <mergeCell ref="A38:B38"/>
    <mergeCell ref="A1:G1"/>
    <mergeCell ref="D2:G2"/>
    <mergeCell ref="D3:G3"/>
    <mergeCell ref="C4:G4"/>
    <mergeCell ref="A44:B44"/>
    <mergeCell ref="A45:B45"/>
    <mergeCell ref="A46:B46"/>
    <mergeCell ref="A47:B47"/>
    <mergeCell ref="A52:B52"/>
    <mergeCell ref="A53:B53"/>
    <mergeCell ref="A58:B58"/>
    <mergeCell ref="A48:B48"/>
    <mergeCell ref="A49:B49"/>
    <mergeCell ref="A50:B50"/>
    <mergeCell ref="A51:B51"/>
    <mergeCell ref="A55:B55"/>
    <mergeCell ref="A56:B56"/>
  </mergeCells>
  <printOptions/>
  <pageMargins left="0.42" right="0.1968503937007874" top="0.1968503937007874" bottom="0.1968503937007874" header="0.5118110236220472" footer="0.5118110236220472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16">
      <selection activeCell="I47" sqref="I47"/>
    </sheetView>
  </sheetViews>
  <sheetFormatPr defaultColWidth="9.00390625" defaultRowHeight="12.75"/>
  <cols>
    <col min="5" max="5" width="13.125" style="0" customWidth="1"/>
    <col min="7" max="7" width="10.25390625" style="0" customWidth="1"/>
  </cols>
  <sheetData>
    <row r="1" ht="12.75">
      <c r="D1" t="s">
        <v>15</v>
      </c>
    </row>
    <row r="2" ht="12.75">
      <c r="B2" t="s">
        <v>16</v>
      </c>
    </row>
    <row r="3" ht="12.75">
      <c r="B3" t="s">
        <v>62</v>
      </c>
    </row>
    <row r="4" ht="12.75">
      <c r="B4" t="s">
        <v>17</v>
      </c>
    </row>
    <row r="5" ht="12.75">
      <c r="B5" t="s">
        <v>18</v>
      </c>
    </row>
    <row r="8" ht="12.75">
      <c r="B8" t="s">
        <v>19</v>
      </c>
    </row>
    <row r="9" ht="12.75">
      <c r="B9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63</v>
      </c>
    </row>
    <row r="14" ht="12.75">
      <c r="A14" t="s">
        <v>67</v>
      </c>
    </row>
    <row r="16" spans="2:5" ht="38.25">
      <c r="B16" s="9" t="s">
        <v>23</v>
      </c>
      <c r="C16" s="9" t="s">
        <v>24</v>
      </c>
      <c r="D16" s="9" t="s">
        <v>25</v>
      </c>
      <c r="E16" s="10" t="s">
        <v>26</v>
      </c>
    </row>
    <row r="17" spans="2:5" ht="12.75">
      <c r="B17" s="9" t="s">
        <v>27</v>
      </c>
      <c r="C17" s="9">
        <v>2013</v>
      </c>
      <c r="D17" s="9" t="s">
        <v>28</v>
      </c>
      <c r="E17" s="11">
        <f>'[1]TDSheet'!$D$16</f>
        <v>4616.08</v>
      </c>
    </row>
    <row r="18" spans="2:5" ht="12.75">
      <c r="B18" s="9" t="s">
        <v>29</v>
      </c>
      <c r="C18" s="9"/>
      <c r="D18" s="9" t="s">
        <v>30</v>
      </c>
      <c r="E18" s="11">
        <f>'[1]TDSheet'!$D$22</f>
        <v>5145.78</v>
      </c>
    </row>
    <row r="19" spans="2:5" ht="12.75">
      <c r="B19" s="9" t="s">
        <v>31</v>
      </c>
      <c r="C19" s="9"/>
      <c r="D19" s="9" t="s">
        <v>32</v>
      </c>
      <c r="E19" s="11">
        <f>'[1]TDSheet'!$D$28</f>
        <v>4316.9</v>
      </c>
    </row>
    <row r="20" spans="2:5" ht="12.75">
      <c r="B20" s="9" t="s">
        <v>33</v>
      </c>
      <c r="C20" s="9"/>
      <c r="D20" s="9" t="s">
        <v>34</v>
      </c>
      <c r="E20" s="11">
        <f>'[1]TDSheet'!$D$34</f>
        <v>4605.49</v>
      </c>
    </row>
    <row r="21" spans="2:5" ht="12.75">
      <c r="B21" s="9" t="s">
        <v>35</v>
      </c>
      <c r="C21" s="9"/>
      <c r="D21" s="9" t="s">
        <v>36</v>
      </c>
      <c r="E21" s="11">
        <f>'[1]TDSheet'!$D$38</f>
        <v>4548.96</v>
      </c>
    </row>
    <row r="22" spans="2:5" ht="12.75">
      <c r="B22" s="9" t="s">
        <v>37</v>
      </c>
      <c r="C22" s="9"/>
      <c r="D22" s="9" t="s">
        <v>38</v>
      </c>
      <c r="E22" s="11">
        <f>'[1]TDSheet'!$D$45</f>
        <v>4946.6</v>
      </c>
    </row>
    <row r="23" spans="2:5" ht="12.75">
      <c r="B23" s="9" t="s">
        <v>39</v>
      </c>
      <c r="C23" s="9"/>
      <c r="D23" s="9" t="s">
        <v>40</v>
      </c>
      <c r="E23" s="11">
        <f>'[1]TDSheet'!$D$51</f>
        <v>4321.88</v>
      </c>
    </row>
    <row r="24" spans="2:5" ht="12.75">
      <c r="B24" s="9" t="s">
        <v>41</v>
      </c>
      <c r="C24" s="9"/>
      <c r="D24" s="9" t="s">
        <v>42</v>
      </c>
      <c r="E24" s="11">
        <f>'[1]TDSheet'!$D$57</f>
        <v>4926.1</v>
      </c>
    </row>
    <row r="25" spans="2:5" ht="12.75">
      <c r="B25" s="9" t="s">
        <v>43</v>
      </c>
      <c r="C25" s="9"/>
      <c r="D25" s="9" t="s">
        <v>44</v>
      </c>
      <c r="E25" s="11">
        <f>'[1]TDSheet'!$D$63</f>
        <v>2810.47</v>
      </c>
    </row>
    <row r="26" spans="2:5" ht="12.75">
      <c r="B26" s="9" t="s">
        <v>45</v>
      </c>
      <c r="C26" s="9"/>
      <c r="D26" s="9" t="s">
        <v>46</v>
      </c>
      <c r="E26" s="11">
        <f>'[1]TDSheet'!$D$69</f>
        <v>4600.17</v>
      </c>
    </row>
    <row r="27" spans="2:5" ht="12.75">
      <c r="B27" s="9" t="s">
        <v>47</v>
      </c>
      <c r="C27" s="9"/>
      <c r="D27" s="9"/>
      <c r="E27" s="11">
        <f>SUM(E17:E26)</f>
        <v>44838.43</v>
      </c>
    </row>
    <row r="29" ht="12.75">
      <c r="A29" t="s">
        <v>48</v>
      </c>
    </row>
    <row r="30" ht="12.75">
      <c r="A30" t="s">
        <v>64</v>
      </c>
    </row>
    <row r="31" ht="12.75">
      <c r="A31" t="s">
        <v>68</v>
      </c>
    </row>
    <row r="32" spans="2:5" ht="38.25">
      <c r="B32" s="9" t="s">
        <v>23</v>
      </c>
      <c r="C32" s="9" t="s">
        <v>24</v>
      </c>
      <c r="D32" s="9" t="s">
        <v>25</v>
      </c>
      <c r="E32" s="10" t="s">
        <v>49</v>
      </c>
    </row>
    <row r="33" spans="2:5" ht="12.75">
      <c r="B33" s="9" t="s">
        <v>27</v>
      </c>
      <c r="C33" s="9">
        <v>2013</v>
      </c>
      <c r="D33" s="9" t="s">
        <v>28</v>
      </c>
      <c r="E33" s="12">
        <f>'[1]TDSheet'!$D$13</f>
        <v>4292.95</v>
      </c>
    </row>
    <row r="34" spans="2:5" ht="12.75">
      <c r="B34" s="9" t="s">
        <v>29</v>
      </c>
      <c r="C34" s="9"/>
      <c r="D34" s="9" t="s">
        <v>30</v>
      </c>
      <c r="E34" s="12">
        <f>'[1]TDSheet'!$D$19</f>
        <v>4785.58</v>
      </c>
    </row>
    <row r="35" spans="2:5" ht="12.75">
      <c r="B35" s="9" t="s">
        <v>31</v>
      </c>
      <c r="C35" s="9"/>
      <c r="D35" s="9" t="s">
        <v>32</v>
      </c>
      <c r="E35" s="12">
        <f>'[1]TDSheet'!$D$25</f>
        <v>4014.72</v>
      </c>
    </row>
    <row r="36" spans="2:5" ht="12.75">
      <c r="B36" s="9" t="s">
        <v>33</v>
      </c>
      <c r="C36" s="9"/>
      <c r="D36" s="9" t="s">
        <v>34</v>
      </c>
      <c r="E36" s="12">
        <f>'[1]TDSheet'!$D$31</f>
        <v>4283.11</v>
      </c>
    </row>
    <row r="37" spans="2:5" ht="12.75">
      <c r="B37" s="9" t="s">
        <v>50</v>
      </c>
      <c r="C37" s="9"/>
      <c r="D37" s="9" t="s">
        <v>36</v>
      </c>
      <c r="E37" s="12">
        <f>'[1]TDSheet'!$D$37</f>
        <v>4230.53</v>
      </c>
    </row>
    <row r="38" spans="2:5" ht="12.75">
      <c r="B38" s="9" t="s">
        <v>51</v>
      </c>
      <c r="C38" s="9"/>
      <c r="D38" s="9" t="s">
        <v>38</v>
      </c>
      <c r="E38" s="12">
        <f>'[1]TDSheet'!$D$42</f>
        <v>4600.34</v>
      </c>
    </row>
    <row r="39" spans="2:5" ht="12.75">
      <c r="B39" s="9" t="s">
        <v>52</v>
      </c>
      <c r="C39" s="9"/>
      <c r="D39" s="9" t="s">
        <v>40</v>
      </c>
      <c r="E39" s="12">
        <f>'[1]TDSheet'!$D$48</f>
        <v>4019.35</v>
      </c>
    </row>
    <row r="40" spans="2:5" ht="12.75">
      <c r="B40" s="9" t="s">
        <v>53</v>
      </c>
      <c r="C40" s="9"/>
      <c r="D40" s="9" t="s">
        <v>42</v>
      </c>
      <c r="E40" s="12">
        <f>'[1]TDSheet'!$D$54</f>
        <v>4581.27</v>
      </c>
    </row>
    <row r="41" spans="2:5" ht="12.75">
      <c r="B41" s="9" t="s">
        <v>54</v>
      </c>
      <c r="C41" s="9"/>
      <c r="D41" s="9" t="s">
        <v>44</v>
      </c>
      <c r="E41" s="12">
        <f>'[1]TDSheet'!$D$60</f>
        <v>2613.74</v>
      </c>
    </row>
    <row r="42" spans="2:5" ht="12.75">
      <c r="B42" s="9" t="s">
        <v>55</v>
      </c>
      <c r="C42" s="9"/>
      <c r="D42" s="9" t="s">
        <v>46</v>
      </c>
      <c r="E42" s="12">
        <f>'[1]TDSheet'!$D$66</f>
        <v>4278.16</v>
      </c>
    </row>
    <row r="43" spans="2:5" ht="12.75">
      <c r="B43" s="9" t="s">
        <v>47</v>
      </c>
      <c r="C43" s="9"/>
      <c r="D43" s="9"/>
      <c r="E43" s="12">
        <f>SUM(E33:E42)</f>
        <v>41699.749999999985</v>
      </c>
    </row>
    <row r="45" ht="12.75">
      <c r="A45" t="s">
        <v>69</v>
      </c>
    </row>
    <row r="46" ht="12.75">
      <c r="A46" t="s">
        <v>70</v>
      </c>
    </row>
    <row r="48" spans="2:5" ht="38.25">
      <c r="B48" s="9" t="s">
        <v>23</v>
      </c>
      <c r="C48" s="9" t="s">
        <v>24</v>
      </c>
      <c r="D48" s="9" t="s">
        <v>25</v>
      </c>
      <c r="E48" s="10" t="s">
        <v>56</v>
      </c>
    </row>
    <row r="49" spans="2:5" ht="12.75">
      <c r="B49" s="9" t="s">
        <v>27</v>
      </c>
      <c r="C49" s="9">
        <v>2013</v>
      </c>
      <c r="D49" s="9" t="s">
        <v>28</v>
      </c>
      <c r="E49" s="11">
        <f>'[1]TDSheet'!$D$12</f>
        <v>323.13</v>
      </c>
    </row>
    <row r="50" spans="2:5" ht="12.75">
      <c r="B50" s="9" t="s">
        <v>29</v>
      </c>
      <c r="C50" s="9"/>
      <c r="D50" s="9" t="s">
        <v>30</v>
      </c>
      <c r="E50" s="11">
        <f>'[1]TDSheet'!$D$18</f>
        <v>360.2</v>
      </c>
    </row>
    <row r="51" spans="2:5" ht="12.75">
      <c r="B51" s="9" t="s">
        <v>31</v>
      </c>
      <c r="C51" s="9"/>
      <c r="D51" s="9" t="s">
        <v>32</v>
      </c>
      <c r="E51" s="11">
        <f>'[1]TDSheet'!$D$24</f>
        <v>302.18</v>
      </c>
    </row>
    <row r="52" spans="2:5" ht="12.75">
      <c r="B52" s="9" t="s">
        <v>33</v>
      </c>
      <c r="C52" s="9"/>
      <c r="D52" s="9" t="s">
        <v>34</v>
      </c>
      <c r="E52" s="11">
        <f>'[1]TDSheet'!$D$30</f>
        <v>322.38</v>
      </c>
    </row>
    <row r="53" spans="2:5" ht="12.75">
      <c r="B53" s="9" t="s">
        <v>50</v>
      </c>
      <c r="C53" s="9"/>
      <c r="D53" s="9" t="s">
        <v>36</v>
      </c>
      <c r="E53" s="11">
        <f>'[1]TDSheet'!$D$36</f>
        <v>318.43</v>
      </c>
    </row>
    <row r="54" spans="2:5" ht="12.75">
      <c r="B54" s="9" t="s">
        <v>51</v>
      </c>
      <c r="C54" s="9"/>
      <c r="D54" s="9" t="s">
        <v>38</v>
      </c>
      <c r="E54" s="11">
        <f>'[1]TDSheet'!$D$41</f>
        <v>346.26</v>
      </c>
    </row>
    <row r="55" spans="2:5" ht="12.75">
      <c r="B55" s="9" t="s">
        <v>52</v>
      </c>
      <c r="C55" s="9"/>
      <c r="D55" s="9" t="s">
        <v>40</v>
      </c>
      <c r="E55" s="11">
        <f>'[1]TDSheet'!$D$47</f>
        <v>302.53</v>
      </c>
    </row>
    <row r="56" spans="2:5" ht="12.75">
      <c r="B56" s="9" t="s">
        <v>53</v>
      </c>
      <c r="C56" s="9"/>
      <c r="D56" s="9" t="s">
        <v>42</v>
      </c>
      <c r="E56" s="11">
        <f>'[1]TDSheet'!$D$53</f>
        <v>344.83</v>
      </c>
    </row>
    <row r="57" spans="2:5" ht="12.75">
      <c r="B57" s="9" t="s">
        <v>54</v>
      </c>
      <c r="C57" s="9"/>
      <c r="D57" s="9" t="s">
        <v>44</v>
      </c>
      <c r="E57" s="11">
        <f>'[1]TDSheet'!$D$59</f>
        <v>196.73</v>
      </c>
    </row>
    <row r="58" spans="2:5" ht="12.75">
      <c r="B58" s="9" t="s">
        <v>55</v>
      </c>
      <c r="C58" s="9"/>
      <c r="D58" s="9" t="s">
        <v>46</v>
      </c>
      <c r="E58" s="11">
        <f>'[1]TDSheet'!$D$65</f>
        <v>322.01</v>
      </c>
    </row>
    <row r="59" spans="2:5" ht="12.75">
      <c r="B59" s="9" t="s">
        <v>47</v>
      </c>
      <c r="C59" s="9"/>
      <c r="D59" s="9"/>
      <c r="E59" s="11">
        <f>SUM(E49:E58)</f>
        <v>3138.6799999999994</v>
      </c>
    </row>
    <row r="62" ht="12.75">
      <c r="B62" t="s">
        <v>57</v>
      </c>
    </row>
    <row r="63" spans="1:5" ht="12.75">
      <c r="A63" t="s">
        <v>58</v>
      </c>
      <c r="E63" t="s">
        <v>59</v>
      </c>
    </row>
    <row r="64" ht="12.75">
      <c r="A64" t="s">
        <v>65</v>
      </c>
    </row>
    <row r="66" spans="2:7" ht="12.75">
      <c r="B66" t="s">
        <v>60</v>
      </c>
      <c r="G66" s="13">
        <v>41639</v>
      </c>
    </row>
    <row r="68" spans="1:5" ht="12.75">
      <c r="A68" t="s">
        <v>66</v>
      </c>
      <c r="E68" t="s">
        <v>61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2014-03-30T09:47:22Z</cp:lastPrinted>
  <dcterms:created xsi:type="dcterms:W3CDTF">2011-10-17T12:30:43Z</dcterms:created>
  <dcterms:modified xsi:type="dcterms:W3CDTF">2014-03-30T09:48:59Z</dcterms:modified>
  <cp:category/>
  <cp:version/>
  <cp:contentType/>
  <cp:contentStatus/>
</cp:coreProperties>
</file>