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'Лист1'!$A$1:$G$56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3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<sst xmlns="http://schemas.openxmlformats.org/spreadsheetml/2006/main" count="157" uniqueCount="104">
  <si>
    <t>Капитальный ремонт</t>
  </si>
  <si>
    <t>Начислено жильцам</t>
  </si>
  <si>
    <t>Текущий ремонт</t>
  </si>
  <si>
    <t>ООО "УК "Колтома"</t>
  </si>
  <si>
    <t>ул. Школьная, д.70</t>
  </si>
  <si>
    <t>Коммунальные услуги</t>
  </si>
  <si>
    <t>Наименование услуги</t>
  </si>
  <si>
    <t>ГВС</t>
  </si>
  <si>
    <t>Отопление</t>
  </si>
  <si>
    <t>ХВС</t>
  </si>
  <si>
    <t>Водоотведение</t>
  </si>
  <si>
    <t>ИТОГО</t>
  </si>
  <si>
    <t>Оплачено населением</t>
  </si>
  <si>
    <t>Финансовый результат на 01.01.2013г.</t>
  </si>
  <si>
    <t>вознаграждение за услуги по управлению многоквартирным домом</t>
  </si>
  <si>
    <t>Отчет агента</t>
  </si>
  <si>
    <t xml:space="preserve">по денежным средствам,полученным в рамках договора </t>
  </si>
  <si>
    <t>по статье"Оплата Уполномоченному представителю МКД"</t>
  </si>
  <si>
    <t>за 2013 год.</t>
  </si>
  <si>
    <t>В рамках исполнения обязательств по агентскому договору за 2013 г.</t>
  </si>
  <si>
    <t>Агент (ООО "УК "Колтоиа") провел следующую работу:</t>
  </si>
  <si>
    <t>1. В 2013 году были получены платежи от собственников жилых помещений для</t>
  </si>
  <si>
    <t xml:space="preserve">    Принципала по статье "Оплата Уполномоченному представителю МКД"</t>
  </si>
  <si>
    <t>№ п\п</t>
  </si>
  <si>
    <t>год</t>
  </si>
  <si>
    <t>месяц</t>
  </si>
  <si>
    <t>сумма собранных средств,руб.</t>
  </si>
  <si>
    <t>1.</t>
  </si>
  <si>
    <t>январь</t>
  </si>
  <si>
    <t>2.</t>
  </si>
  <si>
    <t>февраль</t>
  </si>
  <si>
    <t>3.</t>
  </si>
  <si>
    <t>март</t>
  </si>
  <si>
    <t>4.</t>
  </si>
  <si>
    <t>апрель</t>
  </si>
  <si>
    <t>.5</t>
  </si>
  <si>
    <t>май</t>
  </si>
  <si>
    <t>.6</t>
  </si>
  <si>
    <t>июнь</t>
  </si>
  <si>
    <t>.7</t>
  </si>
  <si>
    <t>июль</t>
  </si>
  <si>
    <t>.8</t>
  </si>
  <si>
    <t>август</t>
  </si>
  <si>
    <t>.9</t>
  </si>
  <si>
    <t>сентябрь</t>
  </si>
  <si>
    <t>.10.</t>
  </si>
  <si>
    <t>октябрь</t>
  </si>
  <si>
    <t>11.</t>
  </si>
  <si>
    <t>ноябрь</t>
  </si>
  <si>
    <t>12.</t>
  </si>
  <si>
    <t>декабрь</t>
  </si>
  <si>
    <t>Итого:</t>
  </si>
  <si>
    <t>2.  Агентом (ООО "УК "Колтома") в 2013 году было начислено за услуги ,оказываемые собственникам</t>
  </si>
  <si>
    <t>сумма начисленных средств,руб.</t>
  </si>
  <si>
    <t>5.</t>
  </si>
  <si>
    <t>6.</t>
  </si>
  <si>
    <t>7.</t>
  </si>
  <si>
    <t>8.</t>
  </si>
  <si>
    <t>9.</t>
  </si>
  <si>
    <t>10.</t>
  </si>
  <si>
    <t>сумма вознаграждения,руб.</t>
  </si>
  <si>
    <t>Отчет принял</t>
  </si>
  <si>
    <t>Уполномоченный представитель МКД</t>
  </si>
  <si>
    <t xml:space="preserve">                  ООО "УК "Колтома"</t>
  </si>
  <si>
    <t>31.12.2013г.</t>
  </si>
  <si>
    <t>Директор______________/Комолкина Т.П./</t>
  </si>
  <si>
    <t>с собственниками дома № 70 по ул.Школьная</t>
  </si>
  <si>
    <t xml:space="preserve">    (далее Брыляков Андрей Александрович)</t>
  </si>
  <si>
    <t>Брылякову Андрею Александровичу)</t>
  </si>
  <si>
    <t>Брыляков Андрей Александрович</t>
  </si>
  <si>
    <t>__________________/Брыляков А.А./</t>
  </si>
  <si>
    <t xml:space="preserve">    на сумму 58111-26 руб.(Пятьдесят восемь тысяч сто одиннадцать руб.26 коп.),в т.ч.</t>
  </si>
  <si>
    <t xml:space="preserve">    54043-48 руб.(Пятьдесят четыре тысячи сорок три руб.48 коп( в т.ч. НДФЛ.), в т.ч..</t>
  </si>
  <si>
    <t>3. Удержано вознаграждение Агента (ООО "УК "Колтома") на общую сумму 4067-78 руб.</t>
  </si>
  <si>
    <t xml:space="preserve">   ( Четыре тысячи шестьдесят семь руб.78 коп.), в т.ч..</t>
  </si>
  <si>
    <t xml:space="preserve">Финансовый отчет за  2013 год  МКД по адресу : </t>
  </si>
  <si>
    <t>Дата выполнения работ</t>
  </si>
  <si>
    <t>Остаток средств капитального ремонта на 01.01.2013г.</t>
  </si>
  <si>
    <t>Остаток средств капитального ремонта на 01.01.2014г. При 100 % оплате</t>
  </si>
  <si>
    <t>Остаток средств текущего ремонта на 01.01.2014г. При 100 % оплате</t>
  </si>
  <si>
    <t>Начислено населению за 2013 год</t>
  </si>
  <si>
    <t>За ремонт ХВС,ГВС,канализации</t>
  </si>
  <si>
    <t>Изготовление и монтаж контейнерной площадки</t>
  </si>
  <si>
    <t>За восстановление подвального освещения</t>
  </si>
  <si>
    <t>Сбор средств уполномоченному представителю</t>
  </si>
  <si>
    <t>Электроэнергия ОДН</t>
  </si>
  <si>
    <t>УТВЕРЖДАЮ</t>
  </si>
  <si>
    <t>Директор ООО "УК"Колтома"</t>
  </si>
  <si>
    <t>______________________Т.П.Комолкина</t>
  </si>
  <si>
    <t>Израсходовано всего, в том числе:</t>
  </si>
  <si>
    <t xml:space="preserve">Задолженность населения по статье "капитальный ремонт" на 31.12.2013г. </t>
  </si>
  <si>
    <t>Остаток средств по текущему ремонту на 01.01.2013г.</t>
  </si>
  <si>
    <t xml:space="preserve">Задолженность населения по статье "текущий ремонт" на 31.12.2013г. </t>
  </si>
  <si>
    <t>Остаток средств по капитальному и текущему ремонту  на 01.01.2014г. с учетом задолженности</t>
  </si>
  <si>
    <t>Оплачено населением за 2013 год</t>
  </si>
  <si>
    <t>Начислено поставщиками за 2013 год</t>
  </si>
  <si>
    <t>Задолженность (-), переплата (+) населения по начисленным платежам (за 2013г.)</t>
  </si>
  <si>
    <t>Фактическая экономия (+), перерасход (-) ст.6=ст.2-ст.4</t>
  </si>
  <si>
    <t>Содержание дома (без текущего ремонта), в том числе:</t>
  </si>
  <si>
    <t>Задолженность населения на конец периода ( без учета задолженности по текущему и капитальному ремонту)</t>
  </si>
  <si>
    <t>Результат финансовой деятельности на конец периода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</si>
  <si>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</t>
  </si>
  <si>
    <t>Главный бухгалтер</t>
  </si>
  <si>
    <t>И.А. Костенкова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</si>
</sst>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4">
    <font>
      <sz val="10"/>
      <name val="Arial Cyr"/>
      <family val="0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8"/>
      <name val="Tahoma"/>
      <family val="0"/>
    </font>
    <font>
      <b/>
      <sz val="8"/>
      <name val="Tahoma"/>
      <family val="0"/>
    </font>
    <font>
      <sz val="14"/>
      <name val="Arial Rounded MT Bold"/>
      <family val="2"/>
    </font>
    <font>
      <b/>
      <sz val="14"/>
      <name val="Arial Rounded MT Bold"/>
      <family val="2"/>
    </font>
    <font>
      <sz val="11"/>
      <color indexed="8"/>
      <name val="Calibri"/>
      <family val="2"/>
    </font>
    <font>
      <b/>
      <i/>
      <sz val="12"/>
      <name val="Arial Rounded MT Bold"/>
      <family val="2"/>
    </font>
    <font>
      <sz val="8"/>
      <name val="Arial"/>
      <family val="2"/>
    </font>
    <font>
      <b/>
      <i/>
      <sz val="12"/>
      <color indexed="8"/>
      <name val="Arial Rounded MT Bold"/>
      <family val="2"/>
    </font>
    <font>
      <sz val="12"/>
      <color indexed="8"/>
      <name val="Arial Rounded MT Bold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14" fontId="0" fillId="0" borderId="0" xfId="0" applyNumberFormat="1" applyAlignment="1">
      <alignment/>
    </xf>
    <xf numFmtId="0" fontId="7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18" applyNumberFormat="1" applyFont="1" applyBorder="1" applyAlignment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1" fillId="0" borderId="9" xfId="17" applyNumberFormat="1" applyFont="1" applyBorder="1" applyAlignment="1">
      <alignment horizontal="center" vertical="center" wrapText="1"/>
      <protection/>
    </xf>
    <xf numFmtId="4" fontId="11" fillId="0" borderId="3" xfId="17" applyNumberFormat="1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3" fillId="0" borderId="23" xfId="18" applyNumberFormat="1" applyFont="1" applyFill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53;&#1086;&#1074;&#1072;&#1103;%20&#1087;&#1072;&#1087;&#1082;&#1072;%20(2)\&#1064;.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2">
          <cell r="D12">
            <v>335</v>
          </cell>
        </row>
        <row r="13">
          <cell r="D13">
            <v>4450.75</v>
          </cell>
        </row>
        <row r="16">
          <cell r="D16">
            <v>4785.75</v>
          </cell>
        </row>
        <row r="18">
          <cell r="D18">
            <v>306.61</v>
          </cell>
        </row>
        <row r="19">
          <cell r="D19">
            <v>4073.59</v>
          </cell>
        </row>
        <row r="22">
          <cell r="D22">
            <v>4380.2</v>
          </cell>
        </row>
        <row r="24">
          <cell r="D24">
            <v>265.89</v>
          </cell>
        </row>
        <row r="25">
          <cell r="D25">
            <v>3532.49</v>
          </cell>
        </row>
        <row r="28">
          <cell r="D28">
            <v>3798.3799999999997</v>
          </cell>
        </row>
        <row r="30">
          <cell r="D30">
            <v>319.46</v>
          </cell>
        </row>
        <row r="31">
          <cell r="D31">
            <v>4244.3</v>
          </cell>
        </row>
        <row r="34">
          <cell r="D34">
            <v>4563.76</v>
          </cell>
        </row>
        <row r="36">
          <cell r="D36">
            <v>276.11</v>
          </cell>
        </row>
        <row r="37">
          <cell r="D37">
            <v>3668.33</v>
          </cell>
        </row>
        <row r="40">
          <cell r="D40">
            <v>3944.44</v>
          </cell>
        </row>
        <row r="42">
          <cell r="D42">
            <v>319.2</v>
          </cell>
        </row>
        <row r="43">
          <cell r="D43">
            <v>4240.79</v>
          </cell>
        </row>
        <row r="46">
          <cell r="D46">
            <v>4559.99</v>
          </cell>
        </row>
        <row r="48">
          <cell r="D48">
            <v>292.16</v>
          </cell>
        </row>
        <row r="49">
          <cell r="D49">
            <v>3881.52</v>
          </cell>
        </row>
        <row r="52">
          <cell r="D52">
            <v>4173.68</v>
          </cell>
        </row>
        <row r="54">
          <cell r="D54">
            <v>260.6</v>
          </cell>
        </row>
        <row r="55">
          <cell r="D55">
            <v>3462.3</v>
          </cell>
        </row>
        <row r="58">
          <cell r="D58">
            <v>3722.9</v>
          </cell>
        </row>
        <row r="60">
          <cell r="D60">
            <v>302.05</v>
          </cell>
        </row>
        <row r="61">
          <cell r="D61">
            <v>4012.91</v>
          </cell>
        </row>
        <row r="64">
          <cell r="D64">
            <v>4314.96</v>
          </cell>
        </row>
        <row r="66">
          <cell r="D66">
            <v>341.53</v>
          </cell>
        </row>
        <row r="67">
          <cell r="D67">
            <v>4537.52</v>
          </cell>
        </row>
        <row r="70">
          <cell r="D70">
            <v>4879.05</v>
          </cell>
        </row>
        <row r="72">
          <cell r="D72">
            <v>400.74</v>
          </cell>
        </row>
        <row r="73">
          <cell r="D73">
            <v>5324.08</v>
          </cell>
        </row>
        <row r="76">
          <cell r="D76">
            <v>5724.82</v>
          </cell>
        </row>
        <row r="78">
          <cell r="D78">
            <v>648.43</v>
          </cell>
        </row>
        <row r="79">
          <cell r="D79">
            <v>8614.9</v>
          </cell>
        </row>
        <row r="82">
          <cell r="D82">
            <v>9263.33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="75" zoomScaleSheetLayoutView="75" workbookViewId="0" topLeftCell="A25">
      <selection activeCell="A52" sqref="A52:IV52"/>
    </sheetView>
  </sheetViews>
  <sheetFormatPr defaultColWidth="9.00390625" defaultRowHeight="12.75"/>
  <cols>
    <col min="1" max="1" width="57.75390625" style="1" customWidth="1"/>
    <col min="2" max="2" width="17.125" style="1" customWidth="1"/>
    <col min="3" max="3" width="18.375" style="1" customWidth="1"/>
    <col min="4" max="4" width="16.125" style="2" customWidth="1"/>
    <col min="5" max="5" width="16.375" style="1" customWidth="1"/>
    <col min="6" max="6" width="17.125" style="1" customWidth="1"/>
    <col min="7" max="7" width="18.125" style="1" customWidth="1"/>
    <col min="8" max="16384" width="9.125" style="1" customWidth="1"/>
  </cols>
  <sheetData>
    <row r="1" spans="1:7" s="4" customFormat="1" ht="18.75" thickBot="1">
      <c r="A1" s="73" t="s">
        <v>3</v>
      </c>
      <c r="B1" s="73"/>
      <c r="C1" s="73"/>
      <c r="D1" s="73"/>
      <c r="E1" s="73"/>
      <c r="F1" s="73"/>
      <c r="G1" s="73"/>
    </row>
    <row r="2" spans="1:7" s="4" customFormat="1" ht="18">
      <c r="A2" s="3"/>
      <c r="B2" s="3"/>
      <c r="C2" s="15"/>
      <c r="D2" s="74" t="s">
        <v>86</v>
      </c>
      <c r="E2" s="74"/>
      <c r="F2" s="74"/>
      <c r="G2" s="74"/>
    </row>
    <row r="3" spans="1:7" s="4" customFormat="1" ht="25.5" customHeight="1">
      <c r="A3" s="3"/>
      <c r="B3" s="3"/>
      <c r="C3" s="15"/>
      <c r="D3" s="52" t="s">
        <v>87</v>
      </c>
      <c r="E3" s="52"/>
      <c r="F3" s="52"/>
      <c r="G3" s="52"/>
    </row>
    <row r="4" spans="1:7" s="4" customFormat="1" ht="22.5" customHeight="1">
      <c r="A4" s="3"/>
      <c r="B4" s="3"/>
      <c r="C4" s="52" t="s">
        <v>88</v>
      </c>
      <c r="D4" s="52"/>
      <c r="E4" s="52"/>
      <c r="F4" s="52"/>
      <c r="G4" s="52"/>
    </row>
    <row r="5" spans="1:7" ht="18">
      <c r="A5" s="5"/>
      <c r="B5" s="5"/>
      <c r="C5" s="5"/>
      <c r="D5" s="3"/>
      <c r="E5" s="3"/>
      <c r="F5" s="3"/>
      <c r="G5" s="3"/>
    </row>
    <row r="6" spans="1:7" ht="18">
      <c r="A6" s="6" t="s">
        <v>75</v>
      </c>
      <c r="B6" s="6"/>
      <c r="C6" s="6"/>
      <c r="D6" s="7"/>
      <c r="E6" s="6"/>
      <c r="F6" s="6"/>
      <c r="G6" s="4"/>
    </row>
    <row r="7" spans="1:7" ht="18">
      <c r="A7" s="8" t="s">
        <v>4</v>
      </c>
      <c r="B7" s="8"/>
      <c r="C7" s="8"/>
      <c r="D7" s="8"/>
      <c r="E7" s="8"/>
      <c r="F7" s="8"/>
      <c r="G7" s="3"/>
    </row>
    <row r="8" spans="1:7" ht="18">
      <c r="A8" s="8"/>
      <c r="B8" s="8"/>
      <c r="C8" s="8"/>
      <c r="D8" s="8"/>
      <c r="E8" s="8"/>
      <c r="F8" s="8"/>
      <c r="G8" s="3"/>
    </row>
    <row r="9" spans="1:4" s="19" customFormat="1" ht="15.75" thickBot="1">
      <c r="A9" s="29" t="s">
        <v>0</v>
      </c>
      <c r="B9" s="16"/>
      <c r="C9" s="17"/>
      <c r="D9" s="18"/>
    </row>
    <row r="10" spans="1:3" s="19" customFormat="1" ht="30">
      <c r="A10" s="36" t="s">
        <v>77</v>
      </c>
      <c r="B10" s="39" t="s">
        <v>76</v>
      </c>
      <c r="C10" s="40">
        <v>314750</v>
      </c>
    </row>
    <row r="11" spans="1:3" s="19" customFormat="1" ht="15">
      <c r="A11" s="37" t="s">
        <v>1</v>
      </c>
      <c r="B11" s="20"/>
      <c r="C11" s="41">
        <v>280632.34</v>
      </c>
    </row>
    <row r="12" spans="1:3" s="19" customFormat="1" ht="15">
      <c r="A12" s="37" t="s">
        <v>89</v>
      </c>
      <c r="B12" s="20"/>
      <c r="C12" s="42">
        <f>SUM(C13:C13)</f>
        <v>557284</v>
      </c>
    </row>
    <row r="13" spans="1:3" s="19" customFormat="1" ht="15">
      <c r="A13" s="31" t="s">
        <v>81</v>
      </c>
      <c r="B13" s="21">
        <v>41375</v>
      </c>
      <c r="C13" s="43">
        <v>557284</v>
      </c>
    </row>
    <row r="14" spans="1:3" s="19" customFormat="1" ht="30">
      <c r="A14" s="30" t="s">
        <v>78</v>
      </c>
      <c r="B14" s="20"/>
      <c r="C14" s="44">
        <f>C10+C11-C12</f>
        <v>38098.340000000084</v>
      </c>
    </row>
    <row r="15" spans="1:3" s="19" customFormat="1" ht="24" customHeight="1">
      <c r="A15" s="38" t="s">
        <v>12</v>
      </c>
      <c r="B15" s="20"/>
      <c r="C15" s="42">
        <f>C11-C16</f>
        <v>275371.94</v>
      </c>
    </row>
    <row r="16" spans="1:3" s="19" customFormat="1" ht="30.75" thickBot="1">
      <c r="A16" s="32" t="s">
        <v>90</v>
      </c>
      <c r="B16" s="22"/>
      <c r="C16" s="23">
        <v>5260.4</v>
      </c>
    </row>
    <row r="17" spans="1:3" s="19" customFormat="1" ht="15">
      <c r="A17" s="33"/>
      <c r="B17" s="24"/>
      <c r="C17" s="25"/>
    </row>
    <row r="18" spans="1:3" s="19" customFormat="1" ht="15.75" thickBot="1">
      <c r="A18" s="34" t="s">
        <v>2</v>
      </c>
      <c r="B18" s="17"/>
      <c r="C18" s="18"/>
    </row>
    <row r="19" spans="1:3" s="19" customFormat="1" ht="30">
      <c r="A19" s="36" t="s">
        <v>91</v>
      </c>
      <c r="B19" s="39"/>
      <c r="C19" s="40">
        <v>-111522.27</v>
      </c>
    </row>
    <row r="20" spans="1:3" s="19" customFormat="1" ht="15">
      <c r="A20" s="37" t="s">
        <v>1</v>
      </c>
      <c r="B20" s="20"/>
      <c r="C20" s="41">
        <v>113146.98</v>
      </c>
    </row>
    <row r="21" spans="1:3" s="19" customFormat="1" ht="15">
      <c r="A21" s="37" t="s">
        <v>89</v>
      </c>
      <c r="B21" s="20"/>
      <c r="C21" s="42">
        <f>SUM(C22:C23)</f>
        <v>38955.25</v>
      </c>
    </row>
    <row r="22" spans="1:3" s="19" customFormat="1" ht="15">
      <c r="A22" s="31" t="s">
        <v>82</v>
      </c>
      <c r="B22" s="21">
        <v>41291</v>
      </c>
      <c r="C22" s="43">
        <v>9494.25</v>
      </c>
    </row>
    <row r="23" spans="1:3" s="19" customFormat="1" ht="15">
      <c r="A23" s="31" t="s">
        <v>83</v>
      </c>
      <c r="B23" s="21">
        <v>41352</v>
      </c>
      <c r="C23" s="43">
        <v>29461</v>
      </c>
    </row>
    <row r="24" spans="1:3" s="19" customFormat="1" ht="30" customHeight="1">
      <c r="A24" s="30" t="s">
        <v>79</v>
      </c>
      <c r="B24" s="20"/>
      <c r="C24" s="44">
        <f>C19+C20-C21</f>
        <v>-37330.54000000001</v>
      </c>
    </row>
    <row r="25" spans="1:3" s="19" customFormat="1" ht="30" customHeight="1">
      <c r="A25" s="38" t="s">
        <v>12</v>
      </c>
      <c r="B25" s="20"/>
      <c r="C25" s="43">
        <f>C20-C26</f>
        <v>103109.72</v>
      </c>
    </row>
    <row r="26" spans="1:3" s="19" customFormat="1" ht="30.75" thickBot="1">
      <c r="A26" s="32" t="s">
        <v>92</v>
      </c>
      <c r="B26" s="45"/>
      <c r="C26" s="23">
        <v>10037.26</v>
      </c>
    </row>
    <row r="27" spans="1:4" s="19" customFormat="1" ht="15.75" thickBot="1">
      <c r="A27" s="33"/>
      <c r="B27" s="46"/>
      <c r="C27" s="46"/>
      <c r="D27" s="25"/>
    </row>
    <row r="28" spans="1:4" s="19" customFormat="1" ht="27.75" customHeight="1">
      <c r="A28" s="66" t="s">
        <v>93</v>
      </c>
      <c r="B28" s="68"/>
      <c r="C28" s="58">
        <f>SUM(C14+C24)-C16-C26</f>
        <v>-14529.859999999924</v>
      </c>
      <c r="D28" s="25"/>
    </row>
    <row r="29" spans="1:4" s="19" customFormat="1" ht="15.75" thickBot="1">
      <c r="A29" s="67"/>
      <c r="B29" s="69"/>
      <c r="C29" s="59"/>
      <c r="D29" s="25"/>
    </row>
    <row r="30" spans="1:4" s="19" customFormat="1" ht="24" customHeight="1">
      <c r="A30" s="35" t="s">
        <v>5</v>
      </c>
      <c r="B30" s="26"/>
      <c r="C30" s="26"/>
      <c r="D30" s="27"/>
    </row>
    <row r="31" spans="1:4" s="19" customFormat="1" ht="15">
      <c r="A31" s="35"/>
      <c r="B31" s="26"/>
      <c r="C31" s="26"/>
      <c r="D31" s="27"/>
    </row>
    <row r="32" spans="1:4" s="19" customFormat="1" ht="26.25" customHeight="1">
      <c r="A32" s="35" t="s">
        <v>13</v>
      </c>
      <c r="B32" s="26"/>
      <c r="C32" s="28">
        <v>15682.59</v>
      </c>
      <c r="D32" s="27"/>
    </row>
    <row r="33" spans="1:4" s="19" customFormat="1" ht="15">
      <c r="A33" s="35"/>
      <c r="B33" s="26"/>
      <c r="C33" s="26"/>
      <c r="D33" s="27"/>
    </row>
    <row r="34" spans="1:7" s="17" customFormat="1" ht="15">
      <c r="A34" s="60">
        <v>1</v>
      </c>
      <c r="B34" s="61"/>
      <c r="C34" s="20">
        <v>2</v>
      </c>
      <c r="D34" s="47">
        <v>3</v>
      </c>
      <c r="E34" s="20">
        <v>4</v>
      </c>
      <c r="F34" s="20">
        <v>5</v>
      </c>
      <c r="G34" s="20">
        <v>6</v>
      </c>
    </row>
    <row r="35" spans="1:7" s="19" customFormat="1" ht="15" customHeight="1">
      <c r="A35" s="62" t="s">
        <v>6</v>
      </c>
      <c r="B35" s="63"/>
      <c r="C35" s="70" t="s">
        <v>80</v>
      </c>
      <c r="D35" s="71" t="s">
        <v>94</v>
      </c>
      <c r="E35" s="71" t="s">
        <v>95</v>
      </c>
      <c r="F35" s="72" t="s">
        <v>96</v>
      </c>
      <c r="G35" s="71" t="s">
        <v>97</v>
      </c>
    </row>
    <row r="36" spans="1:7" s="75" customFormat="1" ht="109.5" customHeight="1">
      <c r="A36" s="64"/>
      <c r="B36" s="65"/>
      <c r="C36" s="71"/>
      <c r="D36" s="71"/>
      <c r="E36" s="71"/>
      <c r="F36" s="72"/>
      <c r="G36" s="71"/>
    </row>
    <row r="37" spans="1:7" s="75" customFormat="1" ht="15">
      <c r="A37" s="76" t="s">
        <v>7</v>
      </c>
      <c r="B37" s="77"/>
      <c r="C37" s="78">
        <v>348023.73</v>
      </c>
      <c r="D37" s="78">
        <f>C37+F37</f>
        <v>307207.87</v>
      </c>
      <c r="E37" s="78">
        <v>348313.92</v>
      </c>
      <c r="F37" s="78">
        <v>-40815.86</v>
      </c>
      <c r="G37" s="78">
        <f>C37-E37</f>
        <v>-290.1900000000023</v>
      </c>
    </row>
    <row r="38" spans="1:7" s="75" customFormat="1" ht="15">
      <c r="A38" s="76" t="s">
        <v>8</v>
      </c>
      <c r="B38" s="77"/>
      <c r="C38" s="78">
        <v>828042.44</v>
      </c>
      <c r="D38" s="78">
        <f aca="true" t="shared" si="0" ref="D38:D43">C38+F38</f>
        <v>734865.1299999999</v>
      </c>
      <c r="E38" s="78">
        <v>846621.13</v>
      </c>
      <c r="F38" s="78">
        <v>-93177.31</v>
      </c>
      <c r="G38" s="78">
        <f aca="true" t="shared" si="1" ref="G38:G43">C38-E38</f>
        <v>-18578.69000000006</v>
      </c>
    </row>
    <row r="39" spans="1:7" s="75" customFormat="1" ht="15">
      <c r="A39" s="76" t="s">
        <v>9</v>
      </c>
      <c r="B39" s="77"/>
      <c r="C39" s="78">
        <v>130443.5</v>
      </c>
      <c r="D39" s="78">
        <f t="shared" si="0"/>
        <v>122495.66</v>
      </c>
      <c r="E39" s="78">
        <v>138363.54</v>
      </c>
      <c r="F39" s="78">
        <v>-7947.84</v>
      </c>
      <c r="G39" s="78">
        <f t="shared" si="1"/>
        <v>-7920.040000000008</v>
      </c>
    </row>
    <row r="40" spans="1:7" s="75" customFormat="1" ht="15">
      <c r="A40" s="76" t="s">
        <v>10</v>
      </c>
      <c r="B40" s="77"/>
      <c r="C40" s="78">
        <v>130943</v>
      </c>
      <c r="D40" s="78">
        <f t="shared" si="0"/>
        <v>122285.88</v>
      </c>
      <c r="E40" s="78">
        <v>129575.36</v>
      </c>
      <c r="F40" s="78">
        <v>-8657.12</v>
      </c>
      <c r="G40" s="78">
        <f t="shared" si="1"/>
        <v>1367.6399999999994</v>
      </c>
    </row>
    <row r="41" spans="1:7" s="75" customFormat="1" ht="15">
      <c r="A41" s="76" t="s">
        <v>98</v>
      </c>
      <c r="B41" s="77"/>
      <c r="C41" s="79">
        <v>641689.2</v>
      </c>
      <c r="D41" s="78">
        <f t="shared" si="0"/>
        <v>605717.0199999999</v>
      </c>
      <c r="E41" s="79">
        <v>641689.2</v>
      </c>
      <c r="F41" s="78">
        <v>-35972.18</v>
      </c>
      <c r="G41" s="78">
        <f t="shared" si="1"/>
        <v>0</v>
      </c>
    </row>
    <row r="42" spans="1:7" s="75" customFormat="1" ht="30" customHeight="1">
      <c r="A42" s="76" t="s">
        <v>14</v>
      </c>
      <c r="B42" s="77"/>
      <c r="C42" s="78">
        <v>87861.17</v>
      </c>
      <c r="D42" s="78"/>
      <c r="E42" s="78">
        <v>87861.17</v>
      </c>
      <c r="F42" s="78"/>
      <c r="G42" s="78">
        <f t="shared" si="1"/>
        <v>0</v>
      </c>
    </row>
    <row r="43" spans="1:7" s="75" customFormat="1" ht="15">
      <c r="A43" s="76" t="s">
        <v>85</v>
      </c>
      <c r="B43" s="77"/>
      <c r="C43" s="78">
        <v>43332.23</v>
      </c>
      <c r="D43" s="78">
        <f t="shared" si="0"/>
        <v>41311.08</v>
      </c>
      <c r="E43" s="78">
        <v>43332.23</v>
      </c>
      <c r="F43" s="78">
        <v>-2021.15</v>
      </c>
      <c r="G43" s="78">
        <f t="shared" si="1"/>
        <v>0</v>
      </c>
    </row>
    <row r="44" spans="1:7" s="75" customFormat="1" ht="15">
      <c r="A44" s="76" t="s">
        <v>84</v>
      </c>
      <c r="B44" s="77"/>
      <c r="C44" s="80">
        <v>54403.2</v>
      </c>
      <c r="D44" s="78">
        <v>58111.26</v>
      </c>
      <c r="E44" s="78">
        <f>D44</f>
        <v>58111.26</v>
      </c>
      <c r="F44" s="78"/>
      <c r="G44" s="78"/>
    </row>
    <row r="45" spans="1:7" s="84" customFormat="1" ht="15">
      <c r="A45" s="81" t="s">
        <v>11</v>
      </c>
      <c r="B45" s="82"/>
      <c r="C45" s="83">
        <f>SUM(C37:C44)-C42</f>
        <v>2176877.3000000003</v>
      </c>
      <c r="D45" s="83">
        <f>SUM(D37:D44)-D42</f>
        <v>1991993.9000000001</v>
      </c>
      <c r="E45" s="83">
        <f>SUM(E37:E44)-E42</f>
        <v>2206006.64</v>
      </c>
      <c r="F45" s="83">
        <f>SUM(F37:F44)-F42</f>
        <v>-188591.45999999996</v>
      </c>
      <c r="G45" s="83">
        <f>SUM(G37:G44)-G42</f>
        <v>-25421.28000000007</v>
      </c>
    </row>
    <row r="46" spans="1:7" s="75" customFormat="1" ht="15">
      <c r="A46" s="76"/>
      <c r="B46" s="77"/>
      <c r="C46" s="51"/>
      <c r="D46" s="78"/>
      <c r="E46" s="51"/>
      <c r="F46" s="51"/>
      <c r="G46" s="85"/>
    </row>
    <row r="47" spans="1:7" s="84" customFormat="1" ht="32.25" customHeight="1">
      <c r="A47" s="81" t="s">
        <v>99</v>
      </c>
      <c r="B47" s="82"/>
      <c r="C47" s="86"/>
      <c r="D47" s="83"/>
      <c r="E47" s="86"/>
      <c r="F47" s="86"/>
      <c r="G47" s="87">
        <f>F45</f>
        <v>-188591.45999999996</v>
      </c>
    </row>
    <row r="48" spans="1:7" s="84" customFormat="1" ht="51" customHeight="1">
      <c r="A48" s="53" t="s">
        <v>101</v>
      </c>
      <c r="B48" s="54"/>
      <c r="C48" s="86"/>
      <c r="D48" s="83"/>
      <c r="E48" s="86"/>
      <c r="F48" s="86"/>
      <c r="G48" s="87">
        <f>C32+G45+G47-F41</f>
        <v>-162357.97000000003</v>
      </c>
    </row>
    <row r="49" spans="1:7" s="17" customFormat="1" ht="15">
      <c r="A49" s="49"/>
      <c r="B49" s="50"/>
      <c r="C49" s="20"/>
      <c r="D49" s="48"/>
      <c r="E49" s="20"/>
      <c r="F49" s="20"/>
      <c r="G49" s="88"/>
    </row>
    <row r="50" spans="1:7" s="17" customFormat="1" ht="30.75" customHeight="1">
      <c r="A50" s="55" t="s">
        <v>100</v>
      </c>
      <c r="B50" s="56"/>
      <c r="C50" s="20"/>
      <c r="D50" s="48"/>
      <c r="E50" s="20"/>
      <c r="F50" s="20"/>
      <c r="G50" s="57">
        <f>C28+C32+G45+G47</f>
        <v>-212860.00999999995</v>
      </c>
    </row>
    <row r="51" s="19" customFormat="1" ht="33" customHeight="1">
      <c r="D51" s="18"/>
    </row>
    <row r="52" spans="1:7" s="90" customFormat="1" ht="33" customHeight="1">
      <c r="A52" s="89" t="s">
        <v>102</v>
      </c>
      <c r="E52" s="91" t="s">
        <v>103</v>
      </c>
      <c r="F52" s="91"/>
      <c r="G52" s="91"/>
    </row>
    <row r="53" s="19" customFormat="1" ht="15">
      <c r="D53" s="18"/>
    </row>
  </sheetData>
  <mergeCells count="28">
    <mergeCell ref="E52:G52"/>
    <mergeCell ref="A44:B44"/>
    <mergeCell ref="A45:B45"/>
    <mergeCell ref="A46:B46"/>
    <mergeCell ref="A50:B50"/>
    <mergeCell ref="A48:B48"/>
    <mergeCell ref="A40:B40"/>
    <mergeCell ref="A41:B41"/>
    <mergeCell ref="A42:B42"/>
    <mergeCell ref="A43:B43"/>
    <mergeCell ref="A1:G1"/>
    <mergeCell ref="D2:G2"/>
    <mergeCell ref="D3:G3"/>
    <mergeCell ref="C4:G4"/>
    <mergeCell ref="D35:D36"/>
    <mergeCell ref="E35:E36"/>
    <mergeCell ref="G35:G36"/>
    <mergeCell ref="F35:F36"/>
    <mergeCell ref="C28:C29"/>
    <mergeCell ref="A34:B34"/>
    <mergeCell ref="A35:B36"/>
    <mergeCell ref="A47:B47"/>
    <mergeCell ref="A28:A29"/>
    <mergeCell ref="A37:B37"/>
    <mergeCell ref="A38:B38"/>
    <mergeCell ref="A39:B39"/>
    <mergeCell ref="B28:B29"/>
    <mergeCell ref="C35:C36"/>
  </mergeCells>
  <printOptions/>
  <pageMargins left="0.35" right="0.1968503937007874" top="0.3937007874015748" bottom="0.3937007874015748" header="0.5118110236220472" footer="0.5118110236220472"/>
  <pageSetup horizontalDpi="600" verticalDpi="600" orientation="portrait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workbookViewId="0" topLeftCell="A22">
      <selection activeCell="H35" sqref="H35"/>
    </sheetView>
  </sheetViews>
  <sheetFormatPr defaultColWidth="9.00390625" defaultRowHeight="12.75"/>
  <cols>
    <col min="5" max="5" width="11.375" style="0" customWidth="1"/>
  </cols>
  <sheetData>
    <row r="1" ht="12.75">
      <c r="D1" t="s">
        <v>15</v>
      </c>
    </row>
    <row r="2" ht="12.75">
      <c r="B2" t="s">
        <v>16</v>
      </c>
    </row>
    <row r="3" ht="12.75">
      <c r="B3" t="s">
        <v>66</v>
      </c>
    </row>
    <row r="4" ht="12.75">
      <c r="B4" t="s">
        <v>17</v>
      </c>
    </row>
    <row r="5" ht="12.75">
      <c r="B5" t="s">
        <v>18</v>
      </c>
    </row>
    <row r="8" ht="12.75">
      <c r="B8" t="s">
        <v>19</v>
      </c>
    </row>
    <row r="9" ht="12.75">
      <c r="B9" t="s">
        <v>20</v>
      </c>
    </row>
    <row r="11" ht="12.75">
      <c r="A11" t="s">
        <v>21</v>
      </c>
    </row>
    <row r="12" ht="12.75">
      <c r="A12" t="s">
        <v>22</v>
      </c>
    </row>
    <row r="13" ht="12.75">
      <c r="A13" t="s">
        <v>67</v>
      </c>
    </row>
    <row r="14" ht="12.75">
      <c r="A14" t="s">
        <v>71</v>
      </c>
    </row>
    <row r="16" spans="1:5" ht="51">
      <c r="A16" s="9"/>
      <c r="B16" s="9" t="s">
        <v>23</v>
      </c>
      <c r="C16" s="9" t="s">
        <v>24</v>
      </c>
      <c r="D16" s="9" t="s">
        <v>25</v>
      </c>
      <c r="E16" s="10" t="s">
        <v>26</v>
      </c>
    </row>
    <row r="17" spans="1:5" ht="12.75">
      <c r="A17" s="9"/>
      <c r="B17" s="9" t="s">
        <v>27</v>
      </c>
      <c r="C17" s="9">
        <v>2013</v>
      </c>
      <c r="D17" s="9" t="s">
        <v>28</v>
      </c>
      <c r="E17" s="11">
        <f>'[1]TDSheet'!$D$16</f>
        <v>4785.75</v>
      </c>
    </row>
    <row r="18" spans="1:5" ht="12.75">
      <c r="A18" s="9"/>
      <c r="B18" s="9" t="s">
        <v>29</v>
      </c>
      <c r="C18" s="9"/>
      <c r="D18" s="9" t="s">
        <v>30</v>
      </c>
      <c r="E18" s="11">
        <f>'[1]TDSheet'!$D$22</f>
        <v>4380.2</v>
      </c>
    </row>
    <row r="19" spans="1:5" ht="12.75">
      <c r="A19" s="9"/>
      <c r="B19" s="9" t="s">
        <v>31</v>
      </c>
      <c r="C19" s="9"/>
      <c r="D19" s="9" t="s">
        <v>32</v>
      </c>
      <c r="E19" s="11">
        <f>'[1]TDSheet'!$D$28</f>
        <v>3798.3799999999997</v>
      </c>
    </row>
    <row r="20" spans="1:5" ht="12.75">
      <c r="A20" s="9"/>
      <c r="B20" s="9" t="s">
        <v>33</v>
      </c>
      <c r="C20" s="9"/>
      <c r="D20" s="9" t="s">
        <v>34</v>
      </c>
      <c r="E20" s="11">
        <f>'[1]TDSheet'!$D$34</f>
        <v>4563.76</v>
      </c>
    </row>
    <row r="21" spans="1:5" ht="12.75">
      <c r="A21" s="9"/>
      <c r="B21" s="9" t="s">
        <v>35</v>
      </c>
      <c r="C21" s="9"/>
      <c r="D21" s="9" t="s">
        <v>36</v>
      </c>
      <c r="E21" s="11">
        <f>'[1]TDSheet'!$D$40</f>
        <v>3944.44</v>
      </c>
    </row>
    <row r="22" spans="1:5" ht="12.75">
      <c r="A22" s="9"/>
      <c r="B22" s="9" t="s">
        <v>37</v>
      </c>
      <c r="C22" s="9"/>
      <c r="D22" s="9" t="s">
        <v>38</v>
      </c>
      <c r="E22" s="11">
        <f>'[1]TDSheet'!$D$46</f>
        <v>4559.99</v>
      </c>
    </row>
    <row r="23" spans="1:5" ht="12.75">
      <c r="A23" s="9"/>
      <c r="B23" s="9" t="s">
        <v>39</v>
      </c>
      <c r="C23" s="9"/>
      <c r="D23" s="9" t="s">
        <v>40</v>
      </c>
      <c r="E23" s="11">
        <f>'[1]TDSheet'!$D$52</f>
        <v>4173.68</v>
      </c>
    </row>
    <row r="24" spans="1:5" ht="12.75">
      <c r="A24" s="9"/>
      <c r="B24" s="9" t="s">
        <v>41</v>
      </c>
      <c r="C24" s="9"/>
      <c r="D24" s="9" t="s">
        <v>42</v>
      </c>
      <c r="E24" s="11">
        <f>'[1]TDSheet'!$D$58</f>
        <v>3722.9</v>
      </c>
    </row>
    <row r="25" spans="1:5" ht="12.75">
      <c r="A25" s="9"/>
      <c r="B25" s="9" t="s">
        <v>43</v>
      </c>
      <c r="C25" s="9"/>
      <c r="D25" s="9" t="s">
        <v>44</v>
      </c>
      <c r="E25" s="11">
        <f>'[1]TDSheet'!$D$64</f>
        <v>4314.96</v>
      </c>
    </row>
    <row r="26" spans="1:5" ht="12.75">
      <c r="A26" s="9"/>
      <c r="B26" s="9" t="s">
        <v>45</v>
      </c>
      <c r="C26" s="9"/>
      <c r="D26" s="9" t="s">
        <v>46</v>
      </c>
      <c r="E26" s="11">
        <f>'[1]TDSheet'!$D$70</f>
        <v>4879.05</v>
      </c>
    </row>
    <row r="27" spans="1:5" ht="12.75">
      <c r="A27" s="9"/>
      <c r="B27" s="9" t="s">
        <v>47</v>
      </c>
      <c r="C27" s="9"/>
      <c r="D27" s="9" t="s">
        <v>48</v>
      </c>
      <c r="E27" s="11">
        <f>'[1]TDSheet'!$D$76</f>
        <v>5724.82</v>
      </c>
    </row>
    <row r="28" spans="1:5" ht="12.75">
      <c r="A28" s="9"/>
      <c r="B28" s="9" t="s">
        <v>49</v>
      </c>
      <c r="C28" s="9"/>
      <c r="D28" s="9" t="s">
        <v>50</v>
      </c>
      <c r="E28" s="11">
        <f>'[1]TDSheet'!$D$82</f>
        <v>9263.33</v>
      </c>
    </row>
    <row r="29" spans="1:5" ht="12.75">
      <c r="A29" s="9"/>
      <c r="B29" s="9" t="s">
        <v>51</v>
      </c>
      <c r="C29" s="9"/>
      <c r="D29" s="9"/>
      <c r="E29" s="11">
        <f>SUM(E17:E28)</f>
        <v>58111.26</v>
      </c>
    </row>
    <row r="30" ht="12.75">
      <c r="E30" s="12"/>
    </row>
    <row r="31" ht="12.75">
      <c r="A31" t="s">
        <v>52</v>
      </c>
    </row>
    <row r="32" ht="12.75">
      <c r="A32" t="s">
        <v>68</v>
      </c>
    </row>
    <row r="33" ht="12.75">
      <c r="A33" t="s">
        <v>72</v>
      </c>
    </row>
    <row r="34" spans="2:5" ht="63.75">
      <c r="B34" s="9" t="s">
        <v>23</v>
      </c>
      <c r="C34" s="9" t="s">
        <v>24</v>
      </c>
      <c r="D34" s="9" t="s">
        <v>25</v>
      </c>
      <c r="E34" s="10" t="s">
        <v>53</v>
      </c>
    </row>
    <row r="35" spans="2:5" ht="12.75">
      <c r="B35" s="9" t="s">
        <v>27</v>
      </c>
      <c r="C35" s="9">
        <v>2013</v>
      </c>
      <c r="D35" s="9" t="s">
        <v>28</v>
      </c>
      <c r="E35" s="13">
        <f>'[1]TDSheet'!$D$13</f>
        <v>4450.75</v>
      </c>
    </row>
    <row r="36" spans="2:5" ht="12.75">
      <c r="B36" s="9" t="s">
        <v>29</v>
      </c>
      <c r="C36" s="9"/>
      <c r="D36" s="9" t="s">
        <v>30</v>
      </c>
      <c r="E36" s="13">
        <f>'[1]TDSheet'!$D$19</f>
        <v>4073.59</v>
      </c>
    </row>
    <row r="37" spans="2:5" ht="12.75">
      <c r="B37" s="9" t="s">
        <v>31</v>
      </c>
      <c r="C37" s="9"/>
      <c r="D37" s="9" t="s">
        <v>32</v>
      </c>
      <c r="E37" s="13">
        <f>'[1]TDSheet'!$D$25</f>
        <v>3532.49</v>
      </c>
    </row>
    <row r="38" spans="2:5" ht="12.75">
      <c r="B38" s="9" t="s">
        <v>33</v>
      </c>
      <c r="C38" s="9"/>
      <c r="D38" s="9" t="s">
        <v>34</v>
      </c>
      <c r="E38" s="13">
        <f>'[1]TDSheet'!$D$31</f>
        <v>4244.3</v>
      </c>
    </row>
    <row r="39" spans="2:5" ht="12.75">
      <c r="B39" s="9" t="s">
        <v>54</v>
      </c>
      <c r="C39" s="9"/>
      <c r="D39" s="9" t="s">
        <v>36</v>
      </c>
      <c r="E39" s="13">
        <f>'[1]TDSheet'!$D$37</f>
        <v>3668.33</v>
      </c>
    </row>
    <row r="40" spans="2:5" ht="12.75">
      <c r="B40" s="9" t="s">
        <v>55</v>
      </c>
      <c r="C40" s="9"/>
      <c r="D40" s="9" t="s">
        <v>38</v>
      </c>
      <c r="E40" s="13">
        <f>'[1]TDSheet'!$D$43</f>
        <v>4240.79</v>
      </c>
    </row>
    <row r="41" spans="2:5" ht="12.75">
      <c r="B41" s="9" t="s">
        <v>56</v>
      </c>
      <c r="C41" s="9"/>
      <c r="D41" s="9" t="s">
        <v>40</v>
      </c>
      <c r="E41" s="13">
        <f>'[1]TDSheet'!$D$49</f>
        <v>3881.52</v>
      </c>
    </row>
    <row r="42" spans="2:5" ht="12.75">
      <c r="B42" s="9" t="s">
        <v>57</v>
      </c>
      <c r="C42" s="9"/>
      <c r="D42" s="9" t="s">
        <v>42</v>
      </c>
      <c r="E42" s="13">
        <f>'[1]TDSheet'!$D$55</f>
        <v>3462.3</v>
      </c>
    </row>
    <row r="43" spans="2:5" ht="12.75">
      <c r="B43" s="9" t="s">
        <v>58</v>
      </c>
      <c r="C43" s="9"/>
      <c r="D43" s="9" t="s">
        <v>44</v>
      </c>
      <c r="E43" s="13">
        <f>'[1]TDSheet'!$D$61</f>
        <v>4012.91</v>
      </c>
    </row>
    <row r="44" spans="2:5" ht="12.75">
      <c r="B44" s="9" t="s">
        <v>59</v>
      </c>
      <c r="C44" s="9"/>
      <c r="D44" s="9" t="s">
        <v>46</v>
      </c>
      <c r="E44" s="13">
        <f>'[1]TDSheet'!$D$67</f>
        <v>4537.52</v>
      </c>
    </row>
    <row r="45" spans="2:5" ht="12.75">
      <c r="B45" s="9" t="s">
        <v>47</v>
      </c>
      <c r="C45" s="9"/>
      <c r="D45" s="9" t="s">
        <v>48</v>
      </c>
      <c r="E45" s="13">
        <f>'[1]TDSheet'!$D$73</f>
        <v>5324.08</v>
      </c>
    </row>
    <row r="46" spans="2:5" ht="12.75">
      <c r="B46" s="9" t="s">
        <v>49</v>
      </c>
      <c r="C46" s="9"/>
      <c r="D46" s="9" t="s">
        <v>50</v>
      </c>
      <c r="E46" s="13">
        <f>'[1]TDSheet'!$D$79</f>
        <v>8614.9</v>
      </c>
    </row>
    <row r="47" spans="2:5" ht="12.75">
      <c r="B47" s="9" t="s">
        <v>51</v>
      </c>
      <c r="C47" s="9"/>
      <c r="D47" s="9"/>
      <c r="E47" s="13">
        <f>SUM(E35:E46)</f>
        <v>54043.48</v>
      </c>
    </row>
    <row r="49" ht="12.75">
      <c r="A49" t="s">
        <v>73</v>
      </c>
    </row>
    <row r="50" ht="12.75">
      <c r="A50" t="s">
        <v>74</v>
      </c>
    </row>
    <row r="52" spans="2:5" ht="38.25">
      <c r="B52" s="9" t="s">
        <v>23</v>
      </c>
      <c r="C52" s="9" t="s">
        <v>24</v>
      </c>
      <c r="D52" s="9" t="s">
        <v>25</v>
      </c>
      <c r="E52" s="10" t="s">
        <v>60</v>
      </c>
    </row>
    <row r="53" spans="2:5" ht="12.75">
      <c r="B53" s="9" t="s">
        <v>27</v>
      </c>
      <c r="C53" s="9">
        <v>2013</v>
      </c>
      <c r="D53" s="9" t="s">
        <v>28</v>
      </c>
      <c r="E53" s="11">
        <f>'[1]TDSheet'!$D$12</f>
        <v>335</v>
      </c>
    </row>
    <row r="54" spans="2:5" ht="12.75">
      <c r="B54" s="9" t="s">
        <v>29</v>
      </c>
      <c r="C54" s="9"/>
      <c r="D54" s="9" t="s">
        <v>30</v>
      </c>
      <c r="E54" s="11">
        <f>'[1]TDSheet'!$D$18</f>
        <v>306.61</v>
      </c>
    </row>
    <row r="55" spans="2:5" ht="12.75">
      <c r="B55" s="9" t="s">
        <v>31</v>
      </c>
      <c r="C55" s="9"/>
      <c r="D55" s="9" t="s">
        <v>32</v>
      </c>
      <c r="E55" s="11">
        <f>'[1]TDSheet'!$D$24</f>
        <v>265.89</v>
      </c>
    </row>
    <row r="56" spans="2:5" ht="12.75">
      <c r="B56" s="9" t="s">
        <v>33</v>
      </c>
      <c r="C56" s="9"/>
      <c r="D56" s="9" t="s">
        <v>34</v>
      </c>
      <c r="E56" s="11">
        <f>'[1]TDSheet'!$D$30</f>
        <v>319.46</v>
      </c>
    </row>
    <row r="57" spans="2:5" ht="12.75">
      <c r="B57" s="9" t="s">
        <v>54</v>
      </c>
      <c r="C57" s="9"/>
      <c r="D57" s="9" t="s">
        <v>36</v>
      </c>
      <c r="E57" s="11">
        <f>'[1]TDSheet'!$D$36</f>
        <v>276.11</v>
      </c>
    </row>
    <row r="58" spans="2:5" ht="12.75">
      <c r="B58" s="9" t="s">
        <v>55</v>
      </c>
      <c r="C58" s="9"/>
      <c r="D58" s="9" t="s">
        <v>38</v>
      </c>
      <c r="E58" s="11">
        <f>'[1]TDSheet'!$D$42</f>
        <v>319.2</v>
      </c>
    </row>
    <row r="59" spans="2:5" ht="12.75">
      <c r="B59" s="9" t="s">
        <v>56</v>
      </c>
      <c r="C59" s="9"/>
      <c r="D59" s="9" t="s">
        <v>40</v>
      </c>
      <c r="E59" s="11">
        <f>'[1]TDSheet'!$D$48</f>
        <v>292.16</v>
      </c>
    </row>
    <row r="60" spans="2:5" ht="12.75">
      <c r="B60" s="9" t="s">
        <v>57</v>
      </c>
      <c r="C60" s="9"/>
      <c r="D60" s="9" t="s">
        <v>42</v>
      </c>
      <c r="E60" s="11">
        <f>'[1]TDSheet'!$D$54</f>
        <v>260.6</v>
      </c>
    </row>
    <row r="61" spans="2:5" ht="12.75">
      <c r="B61" s="9" t="s">
        <v>58</v>
      </c>
      <c r="C61" s="9"/>
      <c r="D61" s="9" t="s">
        <v>44</v>
      </c>
      <c r="E61" s="11">
        <f>'[1]TDSheet'!$D$60</f>
        <v>302.05</v>
      </c>
    </row>
    <row r="62" spans="2:5" ht="12.75">
      <c r="B62" s="9" t="s">
        <v>59</v>
      </c>
      <c r="C62" s="9"/>
      <c r="D62" s="9" t="s">
        <v>46</v>
      </c>
      <c r="E62" s="11">
        <f>'[1]TDSheet'!$D$66</f>
        <v>341.53</v>
      </c>
    </row>
    <row r="63" spans="2:5" ht="12.75">
      <c r="B63" s="9" t="s">
        <v>47</v>
      </c>
      <c r="C63" s="9"/>
      <c r="D63" s="9" t="s">
        <v>48</v>
      </c>
      <c r="E63" s="11">
        <f>'[1]TDSheet'!$D$72</f>
        <v>400.74</v>
      </c>
    </row>
    <row r="64" spans="2:5" ht="12.75">
      <c r="B64" s="9" t="s">
        <v>49</v>
      </c>
      <c r="C64" s="9"/>
      <c r="D64" s="9" t="s">
        <v>50</v>
      </c>
      <c r="E64" s="11">
        <f>'[1]TDSheet'!$D$78</f>
        <v>648.43</v>
      </c>
    </row>
    <row r="65" spans="2:5" ht="12.75">
      <c r="B65" s="9" t="s">
        <v>51</v>
      </c>
      <c r="C65" s="9"/>
      <c r="D65" s="9"/>
      <c r="E65" s="11">
        <f>SUM(E53:E64)</f>
        <v>4067.78</v>
      </c>
    </row>
    <row r="68" ht="12.75">
      <c r="B68" t="s">
        <v>61</v>
      </c>
    </row>
    <row r="69" spans="1:5" ht="12.75">
      <c r="A69" t="s">
        <v>62</v>
      </c>
      <c r="E69" t="s">
        <v>63</v>
      </c>
    </row>
    <row r="70" ht="12.75">
      <c r="A70" t="s">
        <v>69</v>
      </c>
    </row>
    <row r="72" spans="2:7" ht="12.75">
      <c r="B72" t="s">
        <v>64</v>
      </c>
      <c r="G72" s="14">
        <v>41639</v>
      </c>
    </row>
    <row r="74" spans="1:5" ht="12.75">
      <c r="A74" t="s">
        <v>70</v>
      </c>
      <c r="E74" t="s">
        <v>65</v>
      </c>
    </row>
  </sheetData>
  <printOptions/>
  <pageMargins left="0.75" right="0.75" top="1" bottom="1" header="0.5" footer="0.5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2014-03-30T09:48:44Z</cp:lastPrinted>
  <dcterms:created xsi:type="dcterms:W3CDTF">2011-10-17T12:30:43Z</dcterms:created>
  <dcterms:modified xsi:type="dcterms:W3CDTF">2014-03-30T09:51:37Z</dcterms:modified>
  <cp:category/>
  <cp:version/>
  <cp:contentType/>
  <cp:contentStatus/>
</cp:coreProperties>
</file>