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</sheets>
  <definedNames>
    <definedName name="_xlnm.Print_Area" localSheetId="0">'Лист1'!$A$1:$G$60</definedName>
  </definedNames>
  <calcPr fullCalcOnLoad="1"/>
</workbook>
</file>

<file path=xl/sharedStrings.xml><?xml version="1.0" encoding="utf-8"?>
<sst xmlns="http://schemas.openxmlformats.org/spreadsheetml/2006/main" count="57" uniqueCount="53">
  <si>
    <t>Капитальный ремонт</t>
  </si>
  <si>
    <t>Начислено жильцам</t>
  </si>
  <si>
    <t>Текущий ремонт</t>
  </si>
  <si>
    <t>ООО "УК "Колтома"</t>
  </si>
  <si>
    <t>Наименование услуги</t>
  </si>
  <si>
    <t>ГВС</t>
  </si>
  <si>
    <t>Отопление</t>
  </si>
  <si>
    <t>ХВС</t>
  </si>
  <si>
    <t>Водоотведение</t>
  </si>
  <si>
    <t>ИТОГО</t>
  </si>
  <si>
    <t>Дата выполнения работ</t>
  </si>
  <si>
    <t>Электроэнергия ОДН</t>
  </si>
  <si>
    <t>УТВЕРЖДАЮ</t>
  </si>
  <si>
    <t>Директор ООО "УК"Колтома"</t>
  </si>
  <si>
    <t>______________________Т.П.Комолкина</t>
  </si>
  <si>
    <t>ул.30 лет Победы д.72</t>
  </si>
  <si>
    <t>Израсходовано всего, в том числе:</t>
  </si>
  <si>
    <t>Задолженность населения на конец периода (без учета задолженности по текущему и капитальному ремонту)</t>
  </si>
  <si>
    <t>Финансовый отчет за 2014 год МКД по адресу:</t>
  </si>
  <si>
    <t>Остаток средств капитального ремонта на 01.01.2014г.</t>
  </si>
  <si>
    <t xml:space="preserve">Задолженность населения по статье "капитальный ремонт" на 31.12.2014г. </t>
  </si>
  <si>
    <t>Остаток средств текущего ремонта на 01.01.2014г.</t>
  </si>
  <si>
    <t xml:space="preserve">Задолженность населения по статье "текущий ремонт" на 31.12.2014г. </t>
  </si>
  <si>
    <t>Остаток средств капитального ремонта на 01.01.2015г. При 100 % оплате</t>
  </si>
  <si>
    <t>Остаток средств текущего ремонта на 01.01.2015г. При 100 % оплате</t>
  </si>
  <si>
    <t>Остаток средств по капитальному и текущему ремонту  на 01.01.2015г. с учетом задолженности</t>
  </si>
  <si>
    <t>Разработка проекта на ремонт кровли</t>
  </si>
  <si>
    <t xml:space="preserve">Установка общедомового узла учета электроэнергии </t>
  </si>
  <si>
    <t>Изготовление и ремонт поручней</t>
  </si>
  <si>
    <t>Замена задвижки на элеваторном узле</t>
  </si>
  <si>
    <t>Восстановление предподъездного и тамбурного освещения</t>
  </si>
  <si>
    <t>Монтаж трубопровода ХВС,ГВС для тех. нужд</t>
  </si>
  <si>
    <t>Установка тамбурных дверей подъезд № 3</t>
  </si>
  <si>
    <t>Задолженность (-), переплата (+) собственников по начисленным платежам за 2013 год</t>
  </si>
  <si>
    <t>Начислено собственникам жилого и нежилого помещения за 2014 год</t>
  </si>
  <si>
    <t>Оплачено собственниками жилого и нежилого помещения за 2014 год</t>
  </si>
  <si>
    <t>Начислено поставщиками за 2014 год</t>
  </si>
  <si>
    <t>Задолженность (-), переплата (+) собственников по начисленным платежам за 2014 год</t>
  </si>
  <si>
    <t>Фактическая экономия (+), перерасход (-) ст.6=ст.2-ст.4</t>
  </si>
  <si>
    <t>А</t>
  </si>
  <si>
    <t>Финансовый результат на 01.01.2015 г.</t>
  </si>
  <si>
    <t>Содержание дома (без текущего ремонта), в том числе:</t>
  </si>
  <si>
    <t>плата за услуги по управлению многоквартирным домом</t>
  </si>
  <si>
    <t>Сбор средств уполномоченному представителю</t>
  </si>
  <si>
    <t>Результат финансовой деятельности по коммунальным услугам на конец периода (без услуг по содержанию дома, текущего и капитального ремонта) за 2013г.</t>
  </si>
  <si>
    <t>Результат финансовой деятельности по коммунальным услугам на конец периода (без услуг по содержанию дома, текущего и капитального ремонта)</t>
  </si>
  <si>
    <t>Экономист</t>
  </si>
  <si>
    <t>С.Л. Газизова</t>
  </si>
  <si>
    <t>Площадь дома -  2476,7 м2</t>
  </si>
  <si>
    <t xml:space="preserve">Оплачено населением с учетом задолженности на начало года </t>
  </si>
  <si>
    <t>Замена аварийных участков трубопровода ХВС, ГВС и канализации по стояку в кв. № 4,8,12,16</t>
  </si>
  <si>
    <t>Замена аварийных участков трубопровода ХВС, ГВС и канализации по стояку в кв. № 33,37,41,45</t>
  </si>
  <si>
    <t>Замена аварийных участков трубопровода ХВС, ГВС и канализации по стояку в кв. № 20,24,28,32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</si>
</sst>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1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2"/>
      <color indexed="8"/>
      <name val="Arial Rounded MT Bold"/>
      <family val="2"/>
    </font>
    <font>
      <sz val="14"/>
      <name val="Arial Rounded MT Bold"/>
      <family val="2"/>
    </font>
    <font>
      <b/>
      <i/>
      <sz val="12"/>
      <name val="Arial Rounded MT Bold"/>
      <family val="2"/>
    </font>
    <font>
      <sz val="8"/>
      <name val="Arial"/>
      <family val="2"/>
    </font>
    <font>
      <b/>
      <i/>
      <sz val="12"/>
      <color indexed="8"/>
      <name val="Arial Rounded MT Bold"/>
      <family val="2"/>
    </font>
    <font>
      <b/>
      <sz val="14"/>
      <name val="Arial Rounded MT Bold"/>
      <family val="2"/>
    </font>
    <font>
      <b/>
      <sz val="11"/>
      <name val="Arial Rounded MT Bold"/>
      <family val="2"/>
    </font>
    <font>
      <i/>
      <sz val="12"/>
      <name val="Arial Rounded MT Bold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5" fillId="0" borderId="0" xfId="17" applyNumberFormat="1" applyFont="1" applyBorder="1" applyAlignment="1">
      <alignment horizontal="center" vertical="center" wrapText="1"/>
      <protection/>
    </xf>
    <xf numFmtId="1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" fontId="3" fillId="0" borderId="3" xfId="18" applyNumberFormat="1" applyFont="1" applyBorder="1" applyAlignment="1">
      <alignment horizontal="center" vertical="center" wrapText="1"/>
      <protection/>
    </xf>
    <xf numFmtId="4" fontId="10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4" fontId="7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4" fillId="0" borderId="0" xfId="0" applyFont="1" applyAlignment="1">
      <alignment vertical="center"/>
    </xf>
    <xf numFmtId="4" fontId="7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4" fontId="3" fillId="2" borderId="0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/>
    </xf>
    <xf numFmtId="4" fontId="4" fillId="0" borderId="3" xfId="18" applyNumberFormat="1" applyFont="1" applyBorder="1" applyAlignment="1">
      <alignment horizontal="center" vertical="center" wrapText="1"/>
      <protection/>
    </xf>
    <xf numFmtId="4" fontId="4" fillId="0" borderId="13" xfId="18" applyNumberFormat="1" applyFont="1" applyFill="1" applyBorder="1" applyAlignment="1">
      <alignment horizontal="center" vertical="center" wrapText="1"/>
      <protection/>
    </xf>
    <xf numFmtId="0" fontId="4" fillId="0" borderId="7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" fontId="9" fillId="0" borderId="20" xfId="17" applyNumberFormat="1" applyFont="1" applyBorder="1" applyAlignment="1">
      <alignment horizontal="center" vertical="center" wrapText="1"/>
      <protection/>
    </xf>
    <xf numFmtId="4" fontId="9" fillId="0" borderId="21" xfId="17" applyNumberFormat="1" applyFont="1" applyBorder="1" applyAlignment="1">
      <alignment horizontal="center" vertical="center" wrapText="1"/>
      <protection/>
    </xf>
    <xf numFmtId="0" fontId="10" fillId="0" borderId="22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1_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view="pageBreakPreview" zoomScale="75" zoomScaleSheetLayoutView="75" workbookViewId="0" topLeftCell="A1">
      <selection activeCell="E14" sqref="E14"/>
    </sheetView>
  </sheetViews>
  <sheetFormatPr defaultColWidth="9.00390625" defaultRowHeight="12.75"/>
  <cols>
    <col min="1" max="1" width="62.25390625" style="1" customWidth="1"/>
    <col min="2" max="2" width="20.125" style="1" customWidth="1"/>
    <col min="3" max="3" width="17.75390625" style="39" customWidth="1"/>
    <col min="4" max="4" width="17.375" style="1" customWidth="1"/>
    <col min="5" max="5" width="16.125" style="1" customWidth="1"/>
    <col min="6" max="6" width="20.375" style="1" customWidth="1"/>
    <col min="7" max="7" width="18.875" style="1" customWidth="1"/>
    <col min="8" max="16384" width="9.125" style="1" customWidth="1"/>
  </cols>
  <sheetData>
    <row r="1" spans="1:7" ht="18.75" thickBot="1">
      <c r="A1" s="79" t="s">
        <v>3</v>
      </c>
      <c r="B1" s="79"/>
      <c r="C1" s="79"/>
      <c r="D1" s="79"/>
      <c r="E1" s="79"/>
      <c r="F1" s="79"/>
      <c r="G1" s="79"/>
    </row>
    <row r="2" spans="1:7" ht="18">
      <c r="A2" s="3"/>
      <c r="B2" s="3"/>
      <c r="C2" s="32"/>
      <c r="D2" s="86" t="s">
        <v>12</v>
      </c>
      <c r="E2" s="86"/>
      <c r="F2" s="86"/>
      <c r="G2" s="86"/>
    </row>
    <row r="3" spans="1:7" ht="25.5" customHeight="1">
      <c r="A3" s="3"/>
      <c r="B3" s="3"/>
      <c r="C3" s="32"/>
      <c r="D3" s="87" t="s">
        <v>13</v>
      </c>
      <c r="E3" s="87"/>
      <c r="F3" s="87"/>
      <c r="G3" s="87"/>
    </row>
    <row r="4" spans="1:7" ht="22.5" customHeight="1">
      <c r="A4" s="3"/>
      <c r="B4" s="3"/>
      <c r="C4" s="87" t="s">
        <v>14</v>
      </c>
      <c r="D4" s="87"/>
      <c r="E4" s="87"/>
      <c r="F4" s="87"/>
      <c r="G4" s="87"/>
    </row>
    <row r="5" spans="1:7" ht="18">
      <c r="A5" s="3"/>
      <c r="B5" s="3"/>
      <c r="C5" s="33"/>
      <c r="D5" s="3"/>
      <c r="E5" s="3"/>
      <c r="F5" s="3"/>
      <c r="G5" s="3"/>
    </row>
    <row r="6" spans="1:3" s="18" customFormat="1" ht="29.25" customHeight="1">
      <c r="A6" s="78" t="s">
        <v>18</v>
      </c>
      <c r="B6" s="78"/>
      <c r="C6" s="78"/>
    </row>
    <row r="7" spans="1:3" s="18" customFormat="1" ht="18">
      <c r="A7" s="78" t="s">
        <v>15</v>
      </c>
      <c r="B7" s="78"/>
      <c r="C7" s="78"/>
    </row>
    <row r="8" spans="1:3" s="5" customFormat="1" ht="27.75" customHeight="1">
      <c r="A8" s="46" t="s">
        <v>48</v>
      </c>
      <c r="C8" s="34"/>
    </row>
    <row r="9" spans="1:4" s="5" customFormat="1" ht="24.75" customHeight="1" thickBot="1">
      <c r="A9" s="19" t="s">
        <v>0</v>
      </c>
      <c r="B9" s="6"/>
      <c r="C9" s="35"/>
      <c r="D9" s="7"/>
    </row>
    <row r="10" spans="1:4" s="5" customFormat="1" ht="33.75" customHeight="1">
      <c r="A10" s="20" t="s">
        <v>19</v>
      </c>
      <c r="B10" s="26" t="s">
        <v>10</v>
      </c>
      <c r="C10" s="27">
        <v>-154907.43</v>
      </c>
      <c r="D10" s="9"/>
    </row>
    <row r="11" spans="1:4" s="5" customFormat="1" ht="19.5" customHeight="1">
      <c r="A11" s="21" t="s">
        <v>1</v>
      </c>
      <c r="B11" s="8"/>
      <c r="C11" s="74">
        <v>149272.2</v>
      </c>
      <c r="D11" s="10"/>
    </row>
    <row r="12" spans="1:4" s="5" customFormat="1" ht="18.75" customHeight="1">
      <c r="A12" s="24" t="s">
        <v>16</v>
      </c>
      <c r="B12" s="4"/>
      <c r="C12" s="31">
        <f>C15+C17+C13+C14+C16</f>
        <v>197973</v>
      </c>
      <c r="D12" s="9"/>
    </row>
    <row r="13" spans="1:4" s="5" customFormat="1" ht="18.75" customHeight="1">
      <c r="A13" s="76" t="s">
        <v>27</v>
      </c>
      <c r="B13" s="11">
        <v>41698</v>
      </c>
      <c r="C13" s="17">
        <v>8137</v>
      </c>
      <c r="D13" s="9"/>
    </row>
    <row r="14" spans="1:4" s="5" customFormat="1" ht="18.75" customHeight="1">
      <c r="A14" s="76" t="s">
        <v>26</v>
      </c>
      <c r="B14" s="11">
        <v>41717</v>
      </c>
      <c r="C14" s="17">
        <v>2250</v>
      </c>
      <c r="D14" s="9"/>
    </row>
    <row r="15" spans="1:4" s="5" customFormat="1" ht="30">
      <c r="A15" s="76" t="s">
        <v>50</v>
      </c>
      <c r="B15" s="11">
        <v>41696</v>
      </c>
      <c r="C15" s="17">
        <v>61625</v>
      </c>
      <c r="D15" s="9"/>
    </row>
    <row r="16" spans="1:4" s="5" customFormat="1" ht="36" customHeight="1">
      <c r="A16" s="76" t="s">
        <v>51</v>
      </c>
      <c r="B16" s="11">
        <v>41766</v>
      </c>
      <c r="C16" s="17">
        <v>61172</v>
      </c>
      <c r="D16" s="9"/>
    </row>
    <row r="17" spans="1:4" s="5" customFormat="1" ht="30">
      <c r="A17" s="76" t="s">
        <v>52</v>
      </c>
      <c r="B17" s="11">
        <v>41973</v>
      </c>
      <c r="C17" s="17">
        <v>64789</v>
      </c>
      <c r="D17" s="9"/>
    </row>
    <row r="18" spans="1:4" s="5" customFormat="1" ht="33.75" customHeight="1">
      <c r="A18" s="24" t="s">
        <v>23</v>
      </c>
      <c r="B18" s="4"/>
      <c r="C18" s="40">
        <f>C10+C11-C12</f>
        <v>-203608.22999999998</v>
      </c>
      <c r="D18" s="9"/>
    </row>
    <row r="19" spans="1:4" s="5" customFormat="1" ht="28.5" customHeight="1">
      <c r="A19" s="25" t="s">
        <v>49</v>
      </c>
      <c r="B19" s="4"/>
      <c r="C19" s="41">
        <f>C11+C20</f>
        <v>133029.02000000002</v>
      </c>
      <c r="D19" s="9"/>
    </row>
    <row r="20" spans="1:4" s="5" customFormat="1" ht="30.75" thickBot="1">
      <c r="A20" s="22" t="s">
        <v>20</v>
      </c>
      <c r="B20" s="29"/>
      <c r="C20" s="63">
        <v>-16243.18</v>
      </c>
      <c r="D20" s="9"/>
    </row>
    <row r="21" spans="1:4" s="5" customFormat="1" ht="15">
      <c r="A21" s="23"/>
      <c r="B21" s="13"/>
      <c r="C21" s="42"/>
      <c r="D21" s="9"/>
    </row>
    <row r="22" spans="1:4" s="5" customFormat="1" ht="15.75" thickBot="1">
      <c r="A22" s="19" t="s">
        <v>2</v>
      </c>
      <c r="B22" s="7"/>
      <c r="C22" s="43"/>
      <c r="D22" s="14"/>
    </row>
    <row r="23" spans="1:4" s="5" customFormat="1" ht="36.75" customHeight="1">
      <c r="A23" s="20" t="s">
        <v>21</v>
      </c>
      <c r="B23" s="26" t="s">
        <v>10</v>
      </c>
      <c r="C23" s="44">
        <v>70364.81</v>
      </c>
      <c r="D23" s="9"/>
    </row>
    <row r="24" spans="1:4" s="5" customFormat="1" ht="20.25" customHeight="1">
      <c r="A24" s="21" t="s">
        <v>1</v>
      </c>
      <c r="B24" s="12"/>
      <c r="C24" s="75">
        <v>97998.84</v>
      </c>
      <c r="D24" s="9"/>
    </row>
    <row r="25" spans="1:4" s="5" customFormat="1" ht="17.25" customHeight="1">
      <c r="A25" s="24" t="s">
        <v>16</v>
      </c>
      <c r="B25" s="12"/>
      <c r="C25" s="45">
        <f>C30+C26+C27+C28+C29</f>
        <v>26236.52</v>
      </c>
      <c r="D25" s="9"/>
    </row>
    <row r="26" spans="1:4" s="5" customFormat="1" ht="16.5" customHeight="1">
      <c r="A26" s="76" t="s">
        <v>28</v>
      </c>
      <c r="B26" s="11">
        <v>41702</v>
      </c>
      <c r="C26" s="41">
        <v>3750.52</v>
      </c>
      <c r="D26" s="9"/>
    </row>
    <row r="27" spans="1:4" s="5" customFormat="1" ht="16.5" customHeight="1">
      <c r="A27" s="76" t="s">
        <v>29</v>
      </c>
      <c r="B27" s="11">
        <v>41796</v>
      </c>
      <c r="C27" s="41">
        <v>6442</v>
      </c>
      <c r="D27" s="9"/>
    </row>
    <row r="28" spans="1:4" s="5" customFormat="1" ht="16.5" customHeight="1">
      <c r="A28" s="76" t="s">
        <v>30</v>
      </c>
      <c r="B28" s="11">
        <v>41856</v>
      </c>
      <c r="C28" s="41">
        <v>2999</v>
      </c>
      <c r="D28" s="9"/>
    </row>
    <row r="29" spans="1:4" s="5" customFormat="1" ht="16.5" customHeight="1">
      <c r="A29" s="76" t="s">
        <v>31</v>
      </c>
      <c r="B29" s="11">
        <v>41886</v>
      </c>
      <c r="C29" s="41">
        <v>4563</v>
      </c>
      <c r="D29" s="9"/>
    </row>
    <row r="30" spans="1:4" s="5" customFormat="1" ht="16.5" customHeight="1">
      <c r="A30" s="76" t="s">
        <v>32</v>
      </c>
      <c r="B30" s="11">
        <v>41983</v>
      </c>
      <c r="C30" s="41">
        <v>8482</v>
      </c>
      <c r="D30" s="15"/>
    </row>
    <row r="31" spans="1:4" s="5" customFormat="1" ht="32.25" customHeight="1">
      <c r="A31" s="24" t="s">
        <v>24</v>
      </c>
      <c r="B31" s="16"/>
      <c r="C31" s="40">
        <f>C23+C24-C25</f>
        <v>142127.13</v>
      </c>
      <c r="D31" s="9"/>
    </row>
    <row r="32" spans="1:4" s="5" customFormat="1" ht="35.25" customHeight="1">
      <c r="A32" s="25" t="s">
        <v>49</v>
      </c>
      <c r="B32" s="8"/>
      <c r="C32" s="17">
        <f>C24+C33</f>
        <v>81920.17</v>
      </c>
      <c r="D32" s="9"/>
    </row>
    <row r="33" spans="1:4" s="5" customFormat="1" ht="34.5" customHeight="1" thickBot="1">
      <c r="A33" s="22" t="s">
        <v>22</v>
      </c>
      <c r="B33" s="28"/>
      <c r="C33" s="64">
        <v>-16078.67</v>
      </c>
      <c r="D33" s="9"/>
    </row>
    <row r="34" spans="1:4" s="5" customFormat="1" ht="15.75" customHeight="1" thickBot="1">
      <c r="A34" s="23"/>
      <c r="B34" s="13"/>
      <c r="C34" s="36"/>
      <c r="D34" s="9"/>
    </row>
    <row r="35" spans="1:4" s="5" customFormat="1" ht="15">
      <c r="A35" s="80" t="s">
        <v>25</v>
      </c>
      <c r="B35" s="82"/>
      <c r="C35" s="84">
        <f>C18+C20+C31+C33</f>
        <v>-93802.94999999997</v>
      </c>
      <c r="D35" s="9"/>
    </row>
    <row r="36" spans="1:4" s="5" customFormat="1" ht="21" customHeight="1" thickBot="1">
      <c r="A36" s="81"/>
      <c r="B36" s="83"/>
      <c r="C36" s="85"/>
      <c r="D36" s="10"/>
    </row>
    <row r="37" spans="1:4" s="5" customFormat="1" ht="24" customHeight="1">
      <c r="A37" s="23"/>
      <c r="B37" s="13"/>
      <c r="C37" s="37"/>
      <c r="D37" s="13"/>
    </row>
    <row r="38" spans="1:7" s="5" customFormat="1" ht="48" customHeight="1">
      <c r="A38" s="59" t="s">
        <v>44</v>
      </c>
      <c r="B38" s="66">
        <v>-21826.4</v>
      </c>
      <c r="C38" s="48"/>
      <c r="D38" s="49"/>
      <c r="E38" s="47"/>
      <c r="F38" s="47"/>
      <c r="G38" s="47"/>
    </row>
    <row r="39" spans="1:7" s="5" customFormat="1" ht="11.25" customHeight="1">
      <c r="A39" s="88"/>
      <c r="B39" s="88"/>
      <c r="C39" s="50"/>
      <c r="D39" s="51"/>
      <c r="E39" s="2"/>
      <c r="F39" s="2"/>
      <c r="G39" s="2"/>
    </row>
    <row r="40" spans="1:7" s="5" customFormat="1" ht="24" customHeight="1">
      <c r="A40" s="89" t="s">
        <v>4</v>
      </c>
      <c r="B40" s="89" t="s">
        <v>33</v>
      </c>
      <c r="C40" s="90" t="s">
        <v>34</v>
      </c>
      <c r="D40" s="89" t="s">
        <v>35</v>
      </c>
      <c r="E40" s="89" t="s">
        <v>36</v>
      </c>
      <c r="F40" s="89" t="s">
        <v>37</v>
      </c>
      <c r="G40" s="89" t="s">
        <v>38</v>
      </c>
    </row>
    <row r="41" spans="1:7" s="5" customFormat="1" ht="69" customHeight="1">
      <c r="A41" s="89"/>
      <c r="B41" s="89"/>
      <c r="C41" s="89"/>
      <c r="D41" s="89"/>
      <c r="E41" s="94"/>
      <c r="F41" s="89"/>
      <c r="G41" s="94"/>
    </row>
    <row r="42" spans="1:7" s="70" customFormat="1" ht="14.25" customHeight="1">
      <c r="A42" s="67" t="s">
        <v>39</v>
      </c>
      <c r="B42" s="67">
        <v>1</v>
      </c>
      <c r="C42" s="67">
        <v>2</v>
      </c>
      <c r="D42" s="68">
        <v>3</v>
      </c>
      <c r="E42" s="69">
        <v>4</v>
      </c>
      <c r="F42" s="69">
        <v>5</v>
      </c>
      <c r="G42" s="69">
        <v>6</v>
      </c>
    </row>
    <row r="43" spans="1:7" s="5" customFormat="1" ht="16.5" customHeight="1">
      <c r="A43" s="52" t="s">
        <v>5</v>
      </c>
      <c r="B43" s="53">
        <v>-9149.19</v>
      </c>
      <c r="C43" s="53"/>
      <c r="D43" s="53">
        <f>F43-B43+C43</f>
        <v>3988.1000000000004</v>
      </c>
      <c r="E43" s="53"/>
      <c r="F43" s="53">
        <v>-5161.09</v>
      </c>
      <c r="G43" s="53">
        <f>C43-E43</f>
        <v>0</v>
      </c>
    </row>
    <row r="44" spans="1:7" s="5" customFormat="1" ht="16.5" customHeight="1">
      <c r="A44" s="52" t="s">
        <v>6</v>
      </c>
      <c r="B44" s="53">
        <v>-45748.59</v>
      </c>
      <c r="C44" s="53"/>
      <c r="D44" s="53">
        <f>F44-B44+C44</f>
        <v>38251.119999999995</v>
      </c>
      <c r="E44" s="53"/>
      <c r="F44" s="53">
        <v>-7497.47</v>
      </c>
      <c r="G44" s="53">
        <f aca="true" t="shared" si="0" ref="G44:G49">C44-E44</f>
        <v>0</v>
      </c>
    </row>
    <row r="45" spans="1:7" s="5" customFormat="1" ht="16.5" customHeight="1">
      <c r="A45" s="52" t="s">
        <v>7</v>
      </c>
      <c r="B45" s="53">
        <v>-3101.95</v>
      </c>
      <c r="C45" s="53">
        <f>E45</f>
        <v>49182.07</v>
      </c>
      <c r="D45" s="53">
        <f>B45+C45+F45+1793.62</f>
        <v>39207.50000000001</v>
      </c>
      <c r="E45" s="53">
        <f>47388.45+1793.62</f>
        <v>49182.07</v>
      </c>
      <c r="F45" s="53">
        <v>-8666.24</v>
      </c>
      <c r="G45" s="53">
        <f t="shared" si="0"/>
        <v>0</v>
      </c>
    </row>
    <row r="46" spans="1:7" s="5" customFormat="1" ht="16.5" customHeight="1">
      <c r="A46" s="52" t="s">
        <v>8</v>
      </c>
      <c r="B46" s="53">
        <v>-3262.23</v>
      </c>
      <c r="C46" s="53">
        <f>E46</f>
        <v>49686.98</v>
      </c>
      <c r="D46" s="53">
        <f>B46+C46+F46+1153.01</f>
        <v>38407.23</v>
      </c>
      <c r="E46" s="53">
        <f>48533.97+1153.01</f>
        <v>49686.98</v>
      </c>
      <c r="F46" s="53">
        <v>-9170.53</v>
      </c>
      <c r="G46" s="53">
        <f t="shared" si="0"/>
        <v>0</v>
      </c>
    </row>
    <row r="47" spans="1:7" s="5" customFormat="1" ht="16.5" customHeight="1">
      <c r="A47" s="52" t="s">
        <v>41</v>
      </c>
      <c r="B47" s="53">
        <v>-3727.25</v>
      </c>
      <c r="C47" s="53">
        <v>320621.88</v>
      </c>
      <c r="D47" s="53">
        <f>B47+C47+F47</f>
        <v>270007.25</v>
      </c>
      <c r="E47" s="53">
        <f>C47</f>
        <v>320621.88</v>
      </c>
      <c r="F47" s="53">
        <v>-46887.38</v>
      </c>
      <c r="G47" s="53">
        <f t="shared" si="0"/>
        <v>0</v>
      </c>
    </row>
    <row r="48" spans="1:7" s="5" customFormat="1" ht="16.5" customHeight="1">
      <c r="A48" s="52" t="s">
        <v>42</v>
      </c>
      <c r="B48" s="53">
        <v>0</v>
      </c>
      <c r="C48" s="53">
        <f>11.34*2476.7+8.46*2476.7</f>
        <v>49038.66</v>
      </c>
      <c r="D48" s="53">
        <f>D47/C47*C48</f>
        <v>41297.22441364576</v>
      </c>
      <c r="E48" s="54">
        <f>C48</f>
        <v>49038.66</v>
      </c>
      <c r="F48" s="53">
        <v>0</v>
      </c>
      <c r="G48" s="53">
        <f t="shared" si="0"/>
        <v>0</v>
      </c>
    </row>
    <row r="49" spans="1:7" s="5" customFormat="1" ht="16.5" customHeight="1">
      <c r="A49" s="52" t="s">
        <v>11</v>
      </c>
      <c r="B49" s="53">
        <v>-375.58</v>
      </c>
      <c r="C49" s="53">
        <v>6931.3</v>
      </c>
      <c r="D49" s="53">
        <f>F49+B49+C49</f>
        <v>5884.04</v>
      </c>
      <c r="E49" s="53">
        <f>C49</f>
        <v>6931.3</v>
      </c>
      <c r="F49" s="53">
        <v>-671.68</v>
      </c>
      <c r="G49" s="53">
        <f t="shared" si="0"/>
        <v>0</v>
      </c>
    </row>
    <row r="50" spans="1:7" s="5" customFormat="1" ht="16.5" customHeight="1">
      <c r="A50" s="55" t="s">
        <v>43</v>
      </c>
      <c r="B50" s="65">
        <v>0</v>
      </c>
      <c r="C50" s="54">
        <v>24768</v>
      </c>
      <c r="D50" s="53">
        <f>F50+B50+C50</f>
        <v>21310.96</v>
      </c>
      <c r="E50" s="54">
        <f>D50</f>
        <v>21310.96</v>
      </c>
      <c r="F50" s="53">
        <v>-3457.04</v>
      </c>
      <c r="G50" s="53">
        <v>0</v>
      </c>
    </row>
    <row r="51" spans="1:7" s="5" customFormat="1" ht="16.5" customHeight="1">
      <c r="A51" s="56" t="s">
        <v>9</v>
      </c>
      <c r="B51" s="57">
        <f>SUM(B43:B50)</f>
        <v>-65364.79</v>
      </c>
      <c r="C51" s="57">
        <f>SUM(C43:C50)</f>
        <v>500228.88999999996</v>
      </c>
      <c r="D51" s="57">
        <f>SUM(D43:D50)</f>
        <v>458353.42441364576</v>
      </c>
      <c r="E51" s="57">
        <f>SUM(E43:E50)</f>
        <v>496771.85</v>
      </c>
      <c r="F51" s="57">
        <f>F43+F44+F45+F46+F47+F49+F50</f>
        <v>-81511.42999999998</v>
      </c>
      <c r="G51" s="57">
        <v>0</v>
      </c>
    </row>
    <row r="52" spans="1:7" ht="13.5" customHeight="1">
      <c r="A52" s="77"/>
      <c r="B52" s="58"/>
      <c r="C52" s="53"/>
      <c r="D52" s="53"/>
      <c r="E52" s="53"/>
      <c r="F52" s="53"/>
      <c r="G52" s="62"/>
    </row>
    <row r="53" spans="1:7" s="30" customFormat="1" ht="45">
      <c r="A53" s="59" t="s">
        <v>17</v>
      </c>
      <c r="B53" s="60"/>
      <c r="C53" s="61"/>
      <c r="D53" s="61"/>
      <c r="E53" s="61"/>
      <c r="F53" s="61"/>
      <c r="G53" s="62">
        <f>F51</f>
        <v>-81511.42999999998</v>
      </c>
    </row>
    <row r="54" spans="1:7" ht="21" customHeight="1" hidden="1">
      <c r="A54" s="59"/>
      <c r="B54" s="60"/>
      <c r="C54" s="61"/>
      <c r="D54" s="61"/>
      <c r="E54" s="61"/>
      <c r="F54" s="61"/>
      <c r="G54" s="62"/>
    </row>
    <row r="55" spans="1:7" ht="48.75" customHeight="1">
      <c r="A55" s="59" t="s">
        <v>45</v>
      </c>
      <c r="B55" s="60"/>
      <c r="C55" s="38"/>
      <c r="D55" s="38"/>
      <c r="E55" s="38"/>
      <c r="F55" s="38"/>
      <c r="G55" s="62">
        <f>G51+G53-F47-F50+B38</f>
        <v>-52993.40999999998</v>
      </c>
    </row>
    <row r="56" spans="1:7" s="73" customFormat="1" ht="30" customHeight="1">
      <c r="A56" s="91" t="s">
        <v>40</v>
      </c>
      <c r="B56" s="92"/>
      <c r="C56" s="71"/>
      <c r="D56" s="71"/>
      <c r="E56" s="71"/>
      <c r="F56" s="71"/>
      <c r="G56" s="72">
        <f>C35+B38+G53</f>
        <v>-197140.77999999997</v>
      </c>
    </row>
    <row r="59" spans="1:7" ht="18">
      <c r="A59" s="30" t="s">
        <v>46</v>
      </c>
      <c r="B59" s="30"/>
      <c r="C59" s="30"/>
      <c r="D59" s="30"/>
      <c r="E59" s="30"/>
      <c r="F59" s="93" t="s">
        <v>47</v>
      </c>
      <c r="G59" s="93"/>
    </row>
  </sheetData>
  <mergeCells count="19">
    <mergeCell ref="A56:B56"/>
    <mergeCell ref="F59:G59"/>
    <mergeCell ref="D40:D41"/>
    <mergeCell ref="E40:E41"/>
    <mergeCell ref="F40:F41"/>
    <mergeCell ref="G40:G41"/>
    <mergeCell ref="A39:B39"/>
    <mergeCell ref="A40:A41"/>
    <mergeCell ref="B40:B41"/>
    <mergeCell ref="C40:C41"/>
    <mergeCell ref="A7:C7"/>
    <mergeCell ref="A1:G1"/>
    <mergeCell ref="A35:A36"/>
    <mergeCell ref="B35:B36"/>
    <mergeCell ref="C35:C36"/>
    <mergeCell ref="D2:G2"/>
    <mergeCell ref="D3:G3"/>
    <mergeCell ref="C4:G4"/>
    <mergeCell ref="A6:C6"/>
  </mergeCells>
  <printOptions/>
  <pageMargins left="0.28" right="0.1968503937007874" top="0.3937007874015748" bottom="0.3937007874015748" header="0.5118110236220472" footer="0.5118110236220472"/>
  <pageSetup horizontalDpi="600" verticalDpi="600" orientation="portrait" scale="52" r:id="rId1"/>
  <ignoredErrors>
    <ignoredError sqref="B51:C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2014-03-26T06:35:15Z</cp:lastPrinted>
  <dcterms:created xsi:type="dcterms:W3CDTF">2011-10-17T12:30:43Z</dcterms:created>
  <dcterms:modified xsi:type="dcterms:W3CDTF">2015-04-06T06:08:28Z</dcterms:modified>
  <cp:category/>
  <cp:version/>
  <cp:contentType/>
  <cp:contentStatus/>
</cp:coreProperties>
</file>