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<sst xmlns="http://schemas.openxmlformats.org/spreadsheetml/2006/main" count="55" uniqueCount="51">
  <si>
    <t>Капитальный ремонт</t>
  </si>
  <si>
    <t>Текущий ремонт</t>
  </si>
  <si>
    <t>ООО "УК "Колтома"</t>
  </si>
  <si>
    <t>ул.30 лет Победы, д.92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</si>
  <si>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</si>
  <si>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</si>
  <si>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</si>
  <si>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</si>
  <si>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</si>
  <si>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</si>
  <si>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Начислено населению</t>
  </si>
  <si>
    <t>Задолженность населения на конец периода (без учета задолженности по текущему и капитальному ремонту)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</si>
  <si>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</si>
  <si>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</si>
  <si>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</si>
  <si>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</si>
  <si>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 xml:space="preserve">Финансовый отчет за 2014 года  МКД по адресу : </t>
  </si>
  <si>
    <t>Остаток средств капитального ремонта на 01.01.2014г.</t>
  </si>
  <si>
    <t>Остаток средств капитального ремонта на 01.01.2015г. При 100 % оплате</t>
  </si>
  <si>
    <t xml:space="preserve">Задолженность населения по статье "капитальный ремонт" на 31.12.2014г. </t>
  </si>
  <si>
    <t>Остаток средств текущего ремонта на 01.01.2014г.</t>
  </si>
  <si>
    <t>Остаток средств текущего ремонта на 01.01.2015г. При 100 % оплате</t>
  </si>
  <si>
    <t xml:space="preserve">Задолженность населения по статье "текущий ремонт" на 31.12.2014г. </t>
  </si>
  <si>
    <t>Остаток средств по капитальному и текущему ремонту  на 01.01.2015г. с учетом задолженности</t>
  </si>
  <si>
    <t>Ремонт кровли</t>
  </si>
  <si>
    <t>Дата выполнения работ</t>
  </si>
  <si>
    <t xml:space="preserve">Установка общедомового узла учета электроэнергии </t>
  </si>
  <si>
    <t>Замена участка трубопровода канализации в подвале</t>
  </si>
  <si>
    <t>Монтаж трубопровода ХВС,ГВС для тех.нужд</t>
  </si>
  <si>
    <t xml:space="preserve">Поверка теплосчетчика"Магика" в комплекте по системе отопления и ГВС </t>
  </si>
  <si>
    <t>Монтаж оборудования СКПТ</t>
  </si>
  <si>
    <t>Восстановление системы канализации на чердаке</t>
  </si>
  <si>
    <t>Площадь дома - 4562,4 м2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</si>
  <si>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</si>
  <si>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</si>
  <si>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</si>
  <si>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</si>
  <si>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</si>
  <si>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Фактическая экономия (+), перерасход (-) ст.6=ст.2-ст.4</t>
  </si>
  <si>
    <t>А</t>
  </si>
  <si>
    <t>Электроэнергия ОДН</t>
  </si>
  <si>
    <t>Финансовый результат на 01.01.2015 г.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</si>
  <si>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</si>
  <si>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</si>
  <si>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</si>
  <si>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</si>
  <si>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Перерасчет по отоплению в 2014г.</t>
  </si>
  <si>
    <t>Экономист</t>
  </si>
  <si>
    <t>С.Л. Газизова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</si>
  <si>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</si>
  <si>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 xml:space="preserve">Оплачено населением с учетом задолженности на начало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</si>
</sst>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i/>
      <sz val="12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0" borderId="2" xfId="18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17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0" fillId="0" borderId="6" xfId="17" applyNumberFormat="1" applyFont="1" applyBorder="1" applyAlignment="1">
      <alignment horizontal="center" vertical="center" wrapText="1"/>
      <protection/>
    </xf>
    <xf numFmtId="4" fontId="10" fillId="0" borderId="9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75" zoomScaleSheetLayoutView="75" workbookViewId="0" topLeftCell="A1">
      <selection activeCell="A23" sqref="A23"/>
    </sheetView>
  </sheetViews>
  <sheetFormatPr defaultColWidth="9.00390625" defaultRowHeight="12.75"/>
  <cols>
    <col min="1" max="1" width="64.875" style="2" customWidth="1"/>
    <col min="2" max="2" width="21.625" style="2" customWidth="1"/>
    <col min="3" max="3" width="20.75390625" style="2" customWidth="1"/>
    <col min="4" max="4" width="19.00390625" style="3" customWidth="1"/>
    <col min="5" max="5" width="18.00390625" style="2" customWidth="1"/>
    <col min="6" max="6" width="17.25390625" style="2" customWidth="1"/>
    <col min="7" max="7" width="18.125" style="2" customWidth="1"/>
    <col min="8" max="16384" width="9.125" style="2" customWidth="1"/>
  </cols>
  <sheetData>
    <row r="1" spans="1:8" ht="18.75" thickBot="1">
      <c r="A1" s="75" t="s">
        <v>2</v>
      </c>
      <c r="B1" s="75"/>
      <c r="C1" s="75"/>
      <c r="D1" s="75"/>
      <c r="E1" s="75"/>
      <c r="F1" s="75"/>
      <c r="G1" s="75"/>
      <c r="H1" s="36"/>
    </row>
    <row r="2" spans="1:8" ht="18">
      <c r="A2" s="6"/>
      <c r="B2" s="6"/>
      <c r="C2" s="6"/>
      <c r="D2" s="19"/>
      <c r="E2" s="78" t="s">
        <v>12</v>
      </c>
      <c r="F2" s="78"/>
      <c r="G2" s="78"/>
      <c r="H2" s="35"/>
    </row>
    <row r="3" spans="1:8" ht="25.5" customHeight="1">
      <c r="A3" s="6"/>
      <c r="B3" s="6"/>
      <c r="C3" s="6"/>
      <c r="D3" s="79" t="s">
        <v>13</v>
      </c>
      <c r="E3" s="79"/>
      <c r="F3" s="79"/>
      <c r="G3" s="79"/>
      <c r="H3" s="35"/>
    </row>
    <row r="4" spans="1:8" ht="22.5" customHeight="1">
      <c r="A4" s="6"/>
      <c r="B4" s="6"/>
      <c r="C4" s="6"/>
      <c r="D4" s="79" t="s">
        <v>14</v>
      </c>
      <c r="E4" s="79"/>
      <c r="F4" s="79"/>
      <c r="G4" s="79"/>
      <c r="H4" s="35"/>
    </row>
    <row r="5" spans="1:7" ht="18">
      <c r="A5" s="8"/>
      <c r="B5" s="8"/>
      <c r="C5" s="8"/>
      <c r="D5" s="6"/>
      <c r="E5" s="6"/>
      <c r="F5" s="6"/>
      <c r="G5" s="6"/>
    </row>
    <row r="6" spans="1:6" s="7" customFormat="1" ht="18">
      <c r="A6" s="80" t="s">
        <v>16</v>
      </c>
      <c r="B6" s="80"/>
      <c r="C6" s="80"/>
      <c r="D6" s="10"/>
      <c r="E6" s="9"/>
      <c r="F6" s="9"/>
    </row>
    <row r="7" spans="1:7" s="7" customFormat="1" ht="18">
      <c r="A7" s="86" t="s">
        <v>3</v>
      </c>
      <c r="B7" s="86"/>
      <c r="C7" s="86"/>
      <c r="D7" s="20"/>
      <c r="E7" s="20"/>
      <c r="F7" s="20"/>
      <c r="G7" s="6"/>
    </row>
    <row r="8" spans="1:7" ht="36" customHeight="1">
      <c r="A8" s="43" t="s">
        <v>32</v>
      </c>
      <c r="B8" s="5"/>
      <c r="C8" s="5"/>
      <c r="D8" s="5"/>
      <c r="E8" s="5"/>
      <c r="F8" s="5"/>
      <c r="G8" s="4"/>
    </row>
    <row r="9" spans="1:3" ht="36" customHeight="1" thickBot="1">
      <c r="A9" s="21" t="s">
        <v>0</v>
      </c>
      <c r="B9" s="21"/>
      <c r="C9" s="1"/>
    </row>
    <row r="10" spans="1:3" s="12" customFormat="1" ht="35.25" customHeight="1">
      <c r="A10" s="29" t="s">
        <v>17</v>
      </c>
      <c r="B10" s="38" t="s">
        <v>25</v>
      </c>
      <c r="C10" s="34">
        <v>739478.75</v>
      </c>
    </row>
    <row r="11" spans="1:3" s="12" customFormat="1" ht="21.75" customHeight="1">
      <c r="A11" s="24" t="s">
        <v>10</v>
      </c>
      <c r="B11" s="72"/>
      <c r="C11" s="71">
        <v>582174.56</v>
      </c>
    </row>
    <row r="12" spans="1:3" s="12" customFormat="1" ht="31.5" customHeight="1">
      <c r="A12" s="24" t="s">
        <v>15</v>
      </c>
      <c r="B12" s="11"/>
      <c r="C12" s="31">
        <f>C13+C14</f>
        <v>1403327</v>
      </c>
    </row>
    <row r="13" spans="1:3" s="12" customFormat="1" ht="17.25" customHeight="1">
      <c r="A13" s="28" t="s">
        <v>24</v>
      </c>
      <c r="B13" s="39">
        <v>41962</v>
      </c>
      <c r="C13" s="18">
        <v>1385674</v>
      </c>
    </row>
    <row r="14" spans="1:3" s="12" customFormat="1" ht="18.75" customHeight="1">
      <c r="A14" s="28" t="s">
        <v>26</v>
      </c>
      <c r="B14" s="39">
        <v>41698</v>
      </c>
      <c r="C14" s="18">
        <v>17653</v>
      </c>
    </row>
    <row r="15" spans="1:3" s="12" customFormat="1" ht="30">
      <c r="A15" s="24" t="s">
        <v>18</v>
      </c>
      <c r="B15" s="11"/>
      <c r="C15" s="13">
        <f>C10+C11-C12</f>
        <v>-81673.68999999994</v>
      </c>
    </row>
    <row r="16" spans="1:3" s="12" customFormat="1" ht="24" customHeight="1">
      <c r="A16" s="28" t="s">
        <v>50</v>
      </c>
      <c r="B16" s="11"/>
      <c r="C16" s="18">
        <f>C11+C17</f>
        <v>499419.69000000006</v>
      </c>
    </row>
    <row r="17" spans="1:3" s="12" customFormat="1" ht="31.5" customHeight="1" thickBot="1">
      <c r="A17" s="25" t="s">
        <v>19</v>
      </c>
      <c r="B17" s="73"/>
      <c r="C17" s="63">
        <v>-82754.87</v>
      </c>
    </row>
    <row r="18" spans="1:3" s="12" customFormat="1" ht="17.25" customHeight="1">
      <c r="A18" s="26"/>
      <c r="B18" s="26"/>
      <c r="C18" s="15"/>
    </row>
    <row r="19" spans="1:3" s="12" customFormat="1" ht="22.5" customHeight="1" thickBot="1">
      <c r="A19" s="27" t="s">
        <v>1</v>
      </c>
      <c r="B19" s="27"/>
      <c r="C19" s="16"/>
    </row>
    <row r="20" spans="1:3" s="12" customFormat="1" ht="32.25" customHeight="1">
      <c r="A20" s="29" t="s">
        <v>20</v>
      </c>
      <c r="B20" s="38" t="s">
        <v>25</v>
      </c>
      <c r="C20" s="30">
        <v>-164422.98</v>
      </c>
    </row>
    <row r="21" spans="1:3" s="12" customFormat="1" ht="21.75" customHeight="1">
      <c r="A21" s="24" t="s">
        <v>10</v>
      </c>
      <c r="B21" s="22"/>
      <c r="C21" s="71">
        <v>143589.05</v>
      </c>
    </row>
    <row r="22" spans="1:3" s="12" customFormat="1" ht="20.25" customHeight="1">
      <c r="A22" s="24" t="s">
        <v>15</v>
      </c>
      <c r="B22" s="11"/>
      <c r="C22" s="31">
        <f>C23+C24+C25+C26+C27</f>
        <v>65272</v>
      </c>
    </row>
    <row r="23" spans="1:3" s="12" customFormat="1" ht="14.25" customHeight="1">
      <c r="A23" s="40" t="s">
        <v>27</v>
      </c>
      <c r="B23" s="39">
        <v>41801</v>
      </c>
      <c r="C23" s="18">
        <v>6679</v>
      </c>
    </row>
    <row r="24" spans="1:3" s="12" customFormat="1" ht="18.75" customHeight="1">
      <c r="A24" s="41" t="s">
        <v>28</v>
      </c>
      <c r="B24" s="39">
        <v>41827</v>
      </c>
      <c r="C24" s="18">
        <v>5721</v>
      </c>
    </row>
    <row r="25" spans="1:3" s="12" customFormat="1" ht="28.5">
      <c r="A25" s="40" t="s">
        <v>29</v>
      </c>
      <c r="B25" s="39">
        <v>41851</v>
      </c>
      <c r="C25" s="18">
        <v>25000</v>
      </c>
    </row>
    <row r="26" spans="1:3" s="12" customFormat="1" ht="18.75" customHeight="1">
      <c r="A26" s="40" t="s">
        <v>30</v>
      </c>
      <c r="B26" s="39">
        <v>41971</v>
      </c>
      <c r="C26" s="18">
        <v>5828</v>
      </c>
    </row>
    <row r="27" spans="1:3" s="12" customFormat="1" ht="19.5" customHeight="1">
      <c r="A27" s="40" t="s">
        <v>31</v>
      </c>
      <c r="B27" s="39">
        <v>41973</v>
      </c>
      <c r="C27" s="18">
        <v>22044</v>
      </c>
    </row>
    <row r="28" spans="1:3" s="12" customFormat="1" ht="41.25" customHeight="1">
      <c r="A28" s="24" t="s">
        <v>21</v>
      </c>
      <c r="B28" s="22"/>
      <c r="C28" s="13">
        <f>C20+C21-C22</f>
        <v>-86105.93000000002</v>
      </c>
    </row>
    <row r="29" spans="1:3" s="12" customFormat="1" ht="21" customHeight="1">
      <c r="A29" s="28" t="s">
        <v>50</v>
      </c>
      <c r="B29" s="23"/>
      <c r="C29" s="18">
        <f>C21+C30</f>
        <v>99629.44999999998</v>
      </c>
    </row>
    <row r="30" spans="1:3" s="12" customFormat="1" ht="33.75" customHeight="1" thickBot="1">
      <c r="A30" s="25" t="s">
        <v>22</v>
      </c>
      <c r="B30" s="42"/>
      <c r="C30" s="63">
        <f>-33119.53-10840.07</f>
        <v>-43959.6</v>
      </c>
    </row>
    <row r="31" spans="1:4" s="12" customFormat="1" ht="15">
      <c r="A31" s="76"/>
      <c r="B31" s="81"/>
      <c r="C31" s="77"/>
      <c r="D31" s="14"/>
    </row>
    <row r="32" spans="1:4" s="12" customFormat="1" ht="12.75" customHeight="1" thickBot="1">
      <c r="A32" s="76"/>
      <c r="B32" s="81"/>
      <c r="C32" s="77"/>
      <c r="D32" s="14"/>
    </row>
    <row r="33" spans="1:3" s="12" customFormat="1" ht="18" customHeight="1">
      <c r="A33" s="90" t="s">
        <v>23</v>
      </c>
      <c r="B33" s="84"/>
      <c r="C33" s="92">
        <f>C15+C17+C28+C30</f>
        <v>-294494.08999999997</v>
      </c>
    </row>
    <row r="34" spans="1:3" s="12" customFormat="1" ht="19.5" customHeight="1" thickBot="1">
      <c r="A34" s="91"/>
      <c r="B34" s="85"/>
      <c r="C34" s="93"/>
    </row>
    <row r="35" spans="1:7" s="12" customFormat="1" ht="18.75" customHeight="1">
      <c r="A35" s="76"/>
      <c r="B35" s="76"/>
      <c r="C35" s="76"/>
      <c r="D35" s="15"/>
      <c r="E35" s="14"/>
      <c r="F35" s="14"/>
      <c r="G35" s="14"/>
    </row>
    <row r="36" spans="1:7" s="12" customFormat="1" ht="7.5" customHeight="1" hidden="1">
      <c r="A36" s="37"/>
      <c r="B36" s="37"/>
      <c r="C36" s="32"/>
      <c r="D36" s="15"/>
      <c r="E36" s="14"/>
      <c r="F36" s="14"/>
      <c r="G36" s="14"/>
    </row>
    <row r="37" spans="1:7" s="12" customFormat="1" ht="57.75" customHeight="1">
      <c r="A37" s="58" t="s">
        <v>45</v>
      </c>
      <c r="B37" s="64">
        <v>41496.49</v>
      </c>
      <c r="C37" s="44"/>
      <c r="D37" s="45"/>
      <c r="E37" s="46"/>
      <c r="F37" s="46"/>
      <c r="G37" s="46"/>
    </row>
    <row r="38" spans="1:7" s="33" customFormat="1" ht="15">
      <c r="A38" s="94"/>
      <c r="B38" s="94"/>
      <c r="C38" s="47"/>
      <c r="D38" s="48"/>
      <c r="E38" s="49"/>
      <c r="F38" s="49"/>
      <c r="G38" s="49"/>
    </row>
    <row r="39" spans="1:7" s="12" customFormat="1" ht="15" customHeight="1">
      <c r="A39" s="82" t="s">
        <v>4</v>
      </c>
      <c r="B39" s="82" t="s">
        <v>33</v>
      </c>
      <c r="C39" s="95" t="s">
        <v>34</v>
      </c>
      <c r="D39" s="82" t="s">
        <v>35</v>
      </c>
      <c r="E39" s="82" t="s">
        <v>36</v>
      </c>
      <c r="F39" s="82" t="s">
        <v>37</v>
      </c>
      <c r="G39" s="82" t="s">
        <v>38</v>
      </c>
    </row>
    <row r="40" spans="1:7" s="12" customFormat="1" ht="92.25" customHeight="1">
      <c r="A40" s="82"/>
      <c r="B40" s="82"/>
      <c r="C40" s="82"/>
      <c r="D40" s="82"/>
      <c r="E40" s="83"/>
      <c r="F40" s="82"/>
      <c r="G40" s="83"/>
    </row>
    <row r="41" spans="1:7" s="68" customFormat="1" ht="15">
      <c r="A41" s="65" t="s">
        <v>39</v>
      </c>
      <c r="B41" s="65">
        <v>1</v>
      </c>
      <c r="C41" s="65">
        <v>2</v>
      </c>
      <c r="D41" s="66">
        <v>3</v>
      </c>
      <c r="E41" s="67">
        <v>4</v>
      </c>
      <c r="F41" s="67">
        <v>5</v>
      </c>
      <c r="G41" s="67">
        <v>6</v>
      </c>
    </row>
    <row r="42" spans="1:7" s="12" customFormat="1" ht="16.5" customHeight="1">
      <c r="A42" s="50" t="s">
        <v>5</v>
      </c>
      <c r="B42" s="51">
        <v>-29904.58</v>
      </c>
      <c r="C42" s="51">
        <v>-3469.38</v>
      </c>
      <c r="D42" s="51">
        <f>F42-B42+C42</f>
        <v>1391.5800000000027</v>
      </c>
      <c r="E42" s="51"/>
      <c r="F42" s="51">
        <v>-25043.62</v>
      </c>
      <c r="G42" s="51">
        <f>C42-E42</f>
        <v>-3469.38</v>
      </c>
    </row>
    <row r="43" spans="1:7" s="12" customFormat="1" ht="16.5" customHeight="1">
      <c r="A43" s="50" t="s">
        <v>6</v>
      </c>
      <c r="B43" s="51">
        <v>-81795.67</v>
      </c>
      <c r="C43" s="51"/>
      <c r="D43" s="51">
        <f>F43-B43+C43</f>
        <v>14802.550000000003</v>
      </c>
      <c r="E43" s="51"/>
      <c r="F43" s="51">
        <v>-66993.12</v>
      </c>
      <c r="G43" s="51">
        <f aca="true" t="shared" si="0" ref="G43:G48">C43-E43</f>
        <v>0</v>
      </c>
    </row>
    <row r="44" spans="1:7" s="12" customFormat="1" ht="16.5" customHeight="1">
      <c r="A44" s="50" t="s">
        <v>7</v>
      </c>
      <c r="B44" s="51">
        <v>-7627.34</v>
      </c>
      <c r="C44" s="51">
        <f>E44</f>
        <v>132938.29</v>
      </c>
      <c r="D44" s="51">
        <f>B44+C44+F44</f>
        <v>96275.61000000002</v>
      </c>
      <c r="E44" s="51">
        <v>132938.29</v>
      </c>
      <c r="F44" s="51">
        <v>-29035.34</v>
      </c>
      <c r="G44" s="51">
        <f t="shared" si="0"/>
        <v>0</v>
      </c>
    </row>
    <row r="45" spans="1:7" s="12" customFormat="1" ht="16.5" customHeight="1">
      <c r="A45" s="50" t="s">
        <v>8</v>
      </c>
      <c r="B45" s="51">
        <v>-7944.02</v>
      </c>
      <c r="C45" s="51">
        <f>E45</f>
        <v>134046.61</v>
      </c>
      <c r="D45" s="51">
        <f>B45+C45+F45</f>
        <v>96013.98999999999</v>
      </c>
      <c r="E45" s="51">
        <v>134046.61</v>
      </c>
      <c r="F45" s="51">
        <v>-30088.6</v>
      </c>
      <c r="G45" s="51">
        <f t="shared" si="0"/>
        <v>0</v>
      </c>
    </row>
    <row r="46" spans="1:7" s="12" customFormat="1" ht="16.5" customHeight="1">
      <c r="A46" s="50" t="s">
        <v>42</v>
      </c>
      <c r="B46" s="51">
        <v>-43389.2</v>
      </c>
      <c r="C46" s="51">
        <v>708490.14</v>
      </c>
      <c r="D46" s="51">
        <f>B46+C46+F46</f>
        <v>515309.52</v>
      </c>
      <c r="E46" s="51">
        <f>C46</f>
        <v>708490.14</v>
      </c>
      <c r="F46" s="51">
        <v>-149791.42</v>
      </c>
      <c r="G46" s="51">
        <f t="shared" si="0"/>
        <v>0</v>
      </c>
    </row>
    <row r="47" spans="1:7" s="12" customFormat="1" ht="16.5" customHeight="1">
      <c r="A47" s="50" t="s">
        <v>43</v>
      </c>
      <c r="B47" s="51">
        <v>0</v>
      </c>
      <c r="C47" s="52">
        <f>4562.4*11.34+4562.4*8.46</f>
        <v>90335.51999999999</v>
      </c>
      <c r="D47" s="51">
        <f>D46/C46*C47</f>
        <v>65704.1655514788</v>
      </c>
      <c r="E47" s="52">
        <f>C47</f>
        <v>90335.51999999999</v>
      </c>
      <c r="F47" s="51">
        <v>0</v>
      </c>
      <c r="G47" s="51">
        <f t="shared" si="0"/>
        <v>0</v>
      </c>
    </row>
    <row r="48" spans="1:7" s="33" customFormat="1" ht="16.5" customHeight="1">
      <c r="A48" s="50" t="s">
        <v>40</v>
      </c>
      <c r="B48" s="51">
        <v>-1948.46</v>
      </c>
      <c r="C48" s="53">
        <v>17423.1</v>
      </c>
      <c r="D48" s="51">
        <f>F48+B48+C48</f>
        <v>12448.949999999999</v>
      </c>
      <c r="E48" s="51">
        <f>C48</f>
        <v>17423.1</v>
      </c>
      <c r="F48" s="51">
        <v>-3025.69</v>
      </c>
      <c r="G48" s="51">
        <f t="shared" si="0"/>
        <v>0</v>
      </c>
    </row>
    <row r="49" spans="1:7" s="12" customFormat="1" ht="16.5" customHeight="1">
      <c r="A49" s="54" t="s">
        <v>44</v>
      </c>
      <c r="B49" s="51">
        <v>0</v>
      </c>
      <c r="C49" s="52">
        <v>29198.88</v>
      </c>
      <c r="D49" s="51">
        <f>F49+B49+C49</f>
        <v>23344.78</v>
      </c>
      <c r="E49" s="52">
        <f>D49</f>
        <v>23344.78</v>
      </c>
      <c r="F49" s="51">
        <v>-5854.1</v>
      </c>
      <c r="G49" s="51">
        <v>0</v>
      </c>
    </row>
    <row r="50" spans="1:7" s="12" customFormat="1" ht="19.5" customHeight="1">
      <c r="A50" s="55" t="s">
        <v>9</v>
      </c>
      <c r="B50" s="56">
        <f>SUM(B42:B49)</f>
        <v>-172609.27</v>
      </c>
      <c r="C50" s="56">
        <f>SUM(C42:C49)</f>
        <v>1108963.16</v>
      </c>
      <c r="D50" s="56">
        <f>SUM(D42:D49)</f>
        <v>825291.1455514787</v>
      </c>
      <c r="E50" s="56">
        <f>SUM(E42:E49)</f>
        <v>1106578.4400000002</v>
      </c>
      <c r="F50" s="56">
        <f>F42+F43+F44+F45+F46+F48+F49</f>
        <v>-309831.88999999996</v>
      </c>
      <c r="G50" s="56">
        <f>SUM(G42:G49)</f>
        <v>-3469.38</v>
      </c>
    </row>
    <row r="51" spans="1:7" s="12" customFormat="1" ht="12" customHeight="1">
      <c r="A51" s="74"/>
      <c r="B51" s="57"/>
      <c r="C51" s="51"/>
      <c r="D51" s="51"/>
      <c r="E51" s="51"/>
      <c r="F51" s="51"/>
      <c r="G51" s="61"/>
    </row>
    <row r="52" spans="1:7" s="12" customFormat="1" ht="31.5" customHeight="1">
      <c r="A52" s="58" t="s">
        <v>11</v>
      </c>
      <c r="B52" s="59"/>
      <c r="C52" s="60"/>
      <c r="D52" s="60"/>
      <c r="E52" s="60"/>
      <c r="F52" s="60"/>
      <c r="G52" s="61">
        <f>F50</f>
        <v>-309831.88999999996</v>
      </c>
    </row>
    <row r="53" spans="1:7" s="12" customFormat="1" ht="18.75" customHeight="1">
      <c r="A53" s="58" t="s">
        <v>46</v>
      </c>
      <c r="B53" s="59"/>
      <c r="C53" s="60"/>
      <c r="D53" s="60"/>
      <c r="E53" s="60"/>
      <c r="F53" s="60"/>
      <c r="G53" s="61">
        <v>-169022.09</v>
      </c>
    </row>
    <row r="54" spans="1:7" s="17" customFormat="1" ht="48.75" customHeight="1">
      <c r="A54" s="58" t="s">
        <v>49</v>
      </c>
      <c r="B54" s="59"/>
      <c r="C54" s="62"/>
      <c r="D54" s="62"/>
      <c r="E54" s="62"/>
      <c r="F54" s="62"/>
      <c r="G54" s="61">
        <f>G50+G52-F46-F49+B37+G53</f>
        <v>-285181.35</v>
      </c>
    </row>
    <row r="55" spans="1:7" s="68" customFormat="1" ht="24.75" customHeight="1">
      <c r="A55" s="87" t="s">
        <v>41</v>
      </c>
      <c r="B55" s="88"/>
      <c r="C55" s="69"/>
      <c r="D55" s="69"/>
      <c r="E55" s="69"/>
      <c r="F55" s="69"/>
      <c r="G55" s="70">
        <f>C33+B37+G50+G53+G52</f>
        <v>-735320.96</v>
      </c>
    </row>
    <row r="56" spans="1:7" s="12" customFormat="1" ht="15">
      <c r="A56" s="2"/>
      <c r="B56" s="2"/>
      <c r="C56" s="2"/>
      <c r="D56" s="3"/>
      <c r="E56" s="2"/>
      <c r="F56" s="2"/>
      <c r="G56" s="2"/>
    </row>
    <row r="57" spans="1:7" ht="18">
      <c r="A57" s="7" t="s">
        <v>47</v>
      </c>
      <c r="B57" s="7"/>
      <c r="C57" s="7"/>
      <c r="D57" s="7"/>
      <c r="E57" s="7"/>
      <c r="F57" s="89" t="s">
        <v>48</v>
      </c>
      <c r="G57" s="89"/>
    </row>
    <row r="58" s="12" customFormat="1" ht="15">
      <c r="D58" s="16"/>
    </row>
    <row r="59" s="12" customFormat="1" ht="15">
      <c r="D59" s="16"/>
    </row>
    <row r="60" s="12" customFormat="1" ht="15">
      <c r="D60" s="16"/>
    </row>
    <row r="61" s="12" customFormat="1" ht="15">
      <c r="D61" s="16"/>
    </row>
    <row r="62" s="12" customFormat="1" ht="15">
      <c r="D62" s="16"/>
    </row>
    <row r="63" s="12" customFormat="1" ht="15">
      <c r="D63" s="16"/>
    </row>
    <row r="64" s="12" customFormat="1" ht="15">
      <c r="D64" s="16"/>
    </row>
    <row r="65" s="12" customFormat="1" ht="15">
      <c r="D65" s="16"/>
    </row>
  </sheetData>
  <mergeCells count="23">
    <mergeCell ref="A55:B55"/>
    <mergeCell ref="F57:G57"/>
    <mergeCell ref="A33:A34"/>
    <mergeCell ref="C33:C34"/>
    <mergeCell ref="A38:B38"/>
    <mergeCell ref="A39:A40"/>
    <mergeCell ref="B39:B40"/>
    <mergeCell ref="C39:C40"/>
    <mergeCell ref="D39:D40"/>
    <mergeCell ref="E39:E40"/>
    <mergeCell ref="G39:G40"/>
    <mergeCell ref="F39:F40"/>
    <mergeCell ref="B33:B34"/>
    <mergeCell ref="A7:C7"/>
    <mergeCell ref="A35:C35"/>
    <mergeCell ref="A1:G1"/>
    <mergeCell ref="A31:A32"/>
    <mergeCell ref="C31:C32"/>
    <mergeCell ref="E2:G2"/>
    <mergeCell ref="D3:G3"/>
    <mergeCell ref="D4:G4"/>
    <mergeCell ref="A6:C6"/>
    <mergeCell ref="B31:B32"/>
  </mergeCells>
  <printOptions/>
  <pageMargins left="0.45" right="0.1968503937007874" top="0.3937007874015748" bottom="0.3937007874015748" header="0.5118110236220472" footer="0.5118110236220472"/>
  <pageSetup horizontalDpi="600" verticalDpi="600" orientation="portrait" scale="54" r:id="rId1"/>
  <ignoredErrors>
    <ignoredError sqref="B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2015-03-23T10:24:25Z</cp:lastPrinted>
  <dcterms:created xsi:type="dcterms:W3CDTF">2011-10-17T12:30:43Z</dcterms:created>
  <dcterms:modified xsi:type="dcterms:W3CDTF">2015-04-06T06:37:05Z</dcterms:modified>
  <cp:category/>
  <cp:version/>
  <cp:contentType/>
  <cp:contentStatus/>
</cp:coreProperties>
</file>