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'Лист1'!$A$1:$G$58</definedName>
  </definedNames>
  <calcPr fullCalcOnLoad="1"/>
</workbook>
</file>

<file path=xl/sharedStrings.xml><?xml version="1.0" encoding="utf-8"?>
<sst xmlns="http://schemas.openxmlformats.org/spreadsheetml/2006/main" count="55" uniqueCount="51">
  <si>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</si>
  <si>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</si>
  <si>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</si>
  <si>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</si>
  <si>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</si>
  <si>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</si>
  <si>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</si>
  <si>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</si>
  <si>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</si>
  <si>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</si>
  <si>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</si>
  <si>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</si>
  <si>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</si>
  <si>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</si>
  <si>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______________________Т.П.Комолкина</t>
  </si>
  <si>
    <t>Израсходовано всего, в том числе:</t>
  </si>
  <si>
    <t>Фактическая экономия (+), перерасход (-) ст.6=ст.2-ст.4</t>
  </si>
  <si>
    <t>Задолженность населения на конец периода (без учета задолженности по текущему и капитальному ремонту)</t>
  </si>
  <si>
    <t xml:space="preserve">Финансовый отчет за 2014 год  МКД по адресу : </t>
  </si>
  <si>
    <t>Остаток средств капитального ремонта на 01.01.2014г.</t>
  </si>
  <si>
    <t>Остаток средств капитального ремонта на 01.01.2015г. При 100 % оплате</t>
  </si>
  <si>
    <t xml:space="preserve">Задолженность населения по статье "капитальный ремонт" на 31.12.2014г. </t>
  </si>
  <si>
    <t>Остаток средств текущего ремонта на 01.01.2014г.</t>
  </si>
  <si>
    <t>Остаток средств текущего ремонта на 01.01.2015г. При 100 % оплате</t>
  </si>
  <si>
    <t xml:space="preserve">Задолженность населения по статье "текущий ремонт" на 31.12.2014г. </t>
  </si>
  <si>
    <t>Остаток средств по капитальному и текущему ремонту  на 01.01.2015г. с учетом задолженности</t>
  </si>
  <si>
    <t>Замена электросчетчика ИТП</t>
  </si>
  <si>
    <t xml:space="preserve">Ремонт системы  электроснабжения </t>
  </si>
  <si>
    <t>Установка общедомового узла учета электроэнергии</t>
  </si>
  <si>
    <t>Изготовление и установка контейнерной площадки</t>
  </si>
  <si>
    <t>Монтаж трубопровода ХВС,ГВС для тех. нужд</t>
  </si>
  <si>
    <t>Асфальтирование контейнерной площадки</t>
  </si>
  <si>
    <t>Площадь дома - 5082,5 м2</t>
  </si>
  <si>
    <t>ул.30 лет Победы, д. 94</t>
  </si>
  <si>
    <t>Задолженность (-), переплата (+) собственников по начисленным платежам за 2013 год</t>
  </si>
  <si>
    <t>Начислено собственникам жилого и нежилого помещения за 2014 год</t>
  </si>
  <si>
    <t>Оплачено собственниками жилого и нежилого помещения за 2014 год</t>
  </si>
  <si>
    <t>Начислено поставщиками за 2014 год</t>
  </si>
  <si>
    <t>Задолженность (-), переплата (+) собственников по начисленным платежам за 2014 год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</si>
  <si>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</si>
  <si>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</si>
  <si>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</si>
  <si>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Финансовый результат на 01.01.2015 г.</t>
  </si>
  <si>
    <t>Сбор средств уполномоченному представителю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</si>
  <si>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2013г.</t>
  </si>
  <si>
    <t>Перерасчет по отоплению в 2014г.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</si>
  <si>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</si>
  <si>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Экономист</t>
  </si>
  <si>
    <t>С.Л. Газизова</t>
  </si>
  <si>
    <t>Замена аварийных участков трубопровода ХВС, ГВС и канализации по стоякам</t>
  </si>
  <si>
    <t xml:space="preserve">Оплачено населением с учетом задолженности на начало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</si>
</sst>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13">
    <font>
      <sz val="10"/>
      <name val="Arial Cyr"/>
      <family val="0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" fontId="6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 applyProtection="1">
      <alignment horizontal="right" vertical="top" wrapText="1"/>
      <protection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7" xfId="18" applyNumberFormat="1" applyFont="1" applyBorder="1" applyAlignment="1">
      <alignment horizontal="center" vertical="center" wrapText="1"/>
      <protection/>
    </xf>
    <xf numFmtId="4" fontId="2" fillId="2" borderId="0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11" fillId="0" borderId="18" xfId="17" applyNumberFormat="1" applyFont="1" applyBorder="1" applyAlignment="1">
      <alignment horizontal="center" vertical="center" wrapText="1"/>
      <protection/>
    </xf>
    <xf numFmtId="4" fontId="11" fillId="0" borderId="19" xfId="17" applyNumberFormat="1" applyFont="1" applyBorder="1" applyAlignment="1">
      <alignment horizontal="center" vertical="center" wrapText="1"/>
      <protection/>
    </xf>
    <xf numFmtId="0" fontId="6" fillId="2" borderId="11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75" zoomScaleSheetLayoutView="75" workbookViewId="0" topLeftCell="A1">
      <selection activeCell="E25" sqref="E25"/>
    </sheetView>
  </sheetViews>
  <sheetFormatPr defaultColWidth="9.00390625" defaultRowHeight="12.75"/>
  <cols>
    <col min="1" max="1" width="57.875" style="1" customWidth="1"/>
    <col min="2" max="2" width="23.00390625" style="34" customWidth="1"/>
    <col min="3" max="3" width="18.75390625" style="40" customWidth="1"/>
    <col min="4" max="4" width="18.75390625" style="1" customWidth="1"/>
    <col min="5" max="5" width="19.75390625" style="1" customWidth="1"/>
    <col min="6" max="6" width="20.125" style="1" customWidth="1"/>
    <col min="7" max="7" width="18.125" style="1" customWidth="1"/>
    <col min="8" max="16384" width="9.125" style="1" customWidth="1"/>
  </cols>
  <sheetData>
    <row r="1" spans="1:7" ht="18.75" thickBot="1">
      <c r="A1" s="72" t="s">
        <v>3</v>
      </c>
      <c r="B1" s="72"/>
      <c r="C1" s="72"/>
      <c r="D1" s="72"/>
      <c r="E1" s="72"/>
      <c r="F1" s="72"/>
      <c r="G1" s="72"/>
    </row>
    <row r="2" spans="1:7" ht="18">
      <c r="A2" s="2"/>
      <c r="B2" s="2"/>
      <c r="C2" s="35"/>
      <c r="D2" s="77" t="s">
        <v>12</v>
      </c>
      <c r="E2" s="77"/>
      <c r="F2" s="77"/>
      <c r="G2" s="77"/>
    </row>
    <row r="3" spans="1:7" ht="25.5" customHeight="1">
      <c r="A3" s="2"/>
      <c r="B3" s="2"/>
      <c r="C3" s="35"/>
      <c r="D3" s="79" t="s">
        <v>13</v>
      </c>
      <c r="E3" s="79"/>
      <c r="F3" s="79"/>
      <c r="G3" s="79"/>
    </row>
    <row r="4" spans="1:7" ht="22.5" customHeight="1">
      <c r="A4" s="2"/>
      <c r="B4" s="2"/>
      <c r="C4" s="79" t="s">
        <v>14</v>
      </c>
      <c r="D4" s="79"/>
      <c r="E4" s="79"/>
      <c r="F4" s="79"/>
      <c r="G4" s="79"/>
    </row>
    <row r="5" spans="1:7" ht="22.5" customHeight="1">
      <c r="A5" s="2"/>
      <c r="B5" s="2"/>
      <c r="C5" s="35"/>
      <c r="D5" s="3"/>
      <c r="E5" s="3"/>
      <c r="F5" s="3"/>
      <c r="G5" s="3"/>
    </row>
    <row r="6" spans="1:5" s="13" customFormat="1" ht="15.75" customHeight="1">
      <c r="A6" s="80" t="s">
        <v>18</v>
      </c>
      <c r="B6" s="80"/>
      <c r="C6" s="80"/>
      <c r="D6" s="12"/>
      <c r="E6" s="12"/>
    </row>
    <row r="7" spans="1:7" s="13" customFormat="1" ht="18">
      <c r="A7" s="78" t="s">
        <v>33</v>
      </c>
      <c r="B7" s="78"/>
      <c r="C7" s="78"/>
      <c r="D7" s="14"/>
      <c r="E7" s="14"/>
      <c r="F7" s="15"/>
      <c r="G7" s="15"/>
    </row>
    <row r="8" spans="1:7" s="5" customFormat="1" ht="23.25" customHeight="1">
      <c r="A8" s="41" t="s">
        <v>32</v>
      </c>
      <c r="B8" s="6"/>
      <c r="C8" s="11"/>
      <c r="D8" s="6"/>
      <c r="E8" s="6"/>
      <c r="F8" s="7"/>
      <c r="G8" s="7"/>
    </row>
    <row r="9" spans="1:4" s="5" customFormat="1" ht="21" customHeight="1" thickBot="1">
      <c r="A9" s="16" t="s">
        <v>0</v>
      </c>
      <c r="B9" s="8"/>
      <c r="C9" s="36"/>
      <c r="D9" s="4"/>
    </row>
    <row r="10" spans="1:3" s="5" customFormat="1" ht="30">
      <c r="A10" s="21" t="s">
        <v>19</v>
      </c>
      <c r="B10" s="25" t="s">
        <v>10</v>
      </c>
      <c r="C10" s="30">
        <v>14737.25</v>
      </c>
    </row>
    <row r="11" spans="1:3" s="5" customFormat="1" ht="15">
      <c r="A11" s="22" t="s">
        <v>1</v>
      </c>
      <c r="B11" s="9"/>
      <c r="C11" s="62">
        <v>374949.54</v>
      </c>
    </row>
    <row r="12" spans="1:3" s="5" customFormat="1" ht="27" customHeight="1">
      <c r="A12" s="22" t="s">
        <v>15</v>
      </c>
      <c r="B12" s="9"/>
      <c r="C12" s="27">
        <f>C13+C14+C15+C16</f>
        <v>515108</v>
      </c>
    </row>
    <row r="13" spans="1:3" s="5" customFormat="1" ht="30" customHeight="1">
      <c r="A13" s="23" t="s">
        <v>49</v>
      </c>
      <c r="B13" s="10">
        <v>41856</v>
      </c>
      <c r="C13" s="26">
        <v>84823</v>
      </c>
    </row>
    <row r="14" spans="1:3" s="5" customFormat="1" ht="15.75" customHeight="1">
      <c r="A14" s="23" t="s">
        <v>26</v>
      </c>
      <c r="B14" s="10">
        <v>41773</v>
      </c>
      <c r="C14" s="26">
        <v>1748</v>
      </c>
    </row>
    <row r="15" spans="1:3" s="5" customFormat="1" ht="20.25" customHeight="1">
      <c r="A15" s="23" t="s">
        <v>27</v>
      </c>
      <c r="B15" s="10">
        <v>41977</v>
      </c>
      <c r="C15" s="26">
        <v>420400</v>
      </c>
    </row>
    <row r="16" spans="1:3" s="5" customFormat="1" ht="19.5" customHeight="1">
      <c r="A16" s="23" t="s">
        <v>28</v>
      </c>
      <c r="B16" s="10">
        <v>41698</v>
      </c>
      <c r="C16" s="26">
        <v>8137</v>
      </c>
    </row>
    <row r="17" spans="1:3" s="5" customFormat="1" ht="30">
      <c r="A17" s="22" t="s">
        <v>20</v>
      </c>
      <c r="B17" s="9"/>
      <c r="C17" s="28">
        <f>C10+C11-C12</f>
        <v>-125421.21000000002</v>
      </c>
    </row>
    <row r="18" spans="1:3" s="5" customFormat="1" ht="30" customHeight="1">
      <c r="A18" s="22" t="s">
        <v>50</v>
      </c>
      <c r="B18" s="9"/>
      <c r="C18" s="26">
        <f>C11+C19</f>
        <v>313853.31</v>
      </c>
    </row>
    <row r="19" spans="1:3" s="5" customFormat="1" ht="36.75" customHeight="1" thickBot="1">
      <c r="A19" s="18" t="s">
        <v>21</v>
      </c>
      <c r="B19" s="29"/>
      <c r="C19" s="61">
        <v>-61096.23</v>
      </c>
    </row>
    <row r="20" spans="1:3" s="5" customFormat="1" ht="15.75" customHeight="1">
      <c r="A20" s="19"/>
      <c r="B20" s="7"/>
      <c r="C20" s="37"/>
    </row>
    <row r="21" spans="1:3" s="5" customFormat="1" ht="15.75" thickBot="1">
      <c r="A21" s="20" t="s">
        <v>2</v>
      </c>
      <c r="B21" s="4"/>
      <c r="C21" s="38"/>
    </row>
    <row r="22" spans="1:3" s="5" customFormat="1" ht="30">
      <c r="A22" s="21" t="s">
        <v>22</v>
      </c>
      <c r="B22" s="25" t="s">
        <v>10</v>
      </c>
      <c r="C22" s="30">
        <v>12789.82</v>
      </c>
    </row>
    <row r="23" spans="1:3" s="5" customFormat="1" ht="21.75" customHeight="1">
      <c r="A23" s="17" t="s">
        <v>1</v>
      </c>
      <c r="B23" s="9"/>
      <c r="C23" s="62">
        <v>471503.99</v>
      </c>
    </row>
    <row r="24" spans="1:3" s="5" customFormat="1" ht="18" customHeight="1">
      <c r="A24" s="22" t="s">
        <v>15</v>
      </c>
      <c r="B24" s="9"/>
      <c r="C24" s="27">
        <f>SUM(C25:C27)</f>
        <v>31499.64</v>
      </c>
    </row>
    <row r="25" spans="1:3" s="5" customFormat="1" ht="18" customHeight="1">
      <c r="A25" s="23" t="s">
        <v>29</v>
      </c>
      <c r="B25" s="10">
        <v>41857</v>
      </c>
      <c r="C25" s="26">
        <v>5676.93</v>
      </c>
    </row>
    <row r="26" spans="1:3" s="5" customFormat="1" ht="15">
      <c r="A26" s="23" t="s">
        <v>30</v>
      </c>
      <c r="B26" s="10">
        <v>41886</v>
      </c>
      <c r="C26" s="26">
        <v>21762</v>
      </c>
    </row>
    <row r="27" spans="1:3" s="5" customFormat="1" ht="15.75" customHeight="1">
      <c r="A27" s="23" t="s">
        <v>31</v>
      </c>
      <c r="B27" s="10">
        <v>41904</v>
      </c>
      <c r="C27" s="26">
        <v>4060.71</v>
      </c>
    </row>
    <row r="28" spans="1:3" s="5" customFormat="1" ht="32.25" customHeight="1">
      <c r="A28" s="22" t="s">
        <v>23</v>
      </c>
      <c r="B28" s="9"/>
      <c r="C28" s="28">
        <f>C22+C23-C24</f>
        <v>452794.17</v>
      </c>
    </row>
    <row r="29" spans="1:3" s="5" customFormat="1" ht="30.75" customHeight="1">
      <c r="A29" s="22" t="s">
        <v>50</v>
      </c>
      <c r="B29" s="9"/>
      <c r="C29" s="26">
        <f>C23+C30</f>
        <v>420706.74</v>
      </c>
    </row>
    <row r="30" spans="1:3" s="5" customFormat="1" ht="33.75" customHeight="1" thickBot="1">
      <c r="A30" s="18" t="s">
        <v>24</v>
      </c>
      <c r="B30" s="29"/>
      <c r="C30" s="61">
        <v>-50797.25</v>
      </c>
    </row>
    <row r="31" spans="1:3" s="5" customFormat="1" ht="21.75" customHeight="1" thickBot="1">
      <c r="A31" s="19"/>
      <c r="B31" s="7"/>
      <c r="C31" s="37"/>
    </row>
    <row r="32" spans="1:3" ht="15">
      <c r="A32" s="81" t="s">
        <v>25</v>
      </c>
      <c r="B32" s="83"/>
      <c r="C32" s="85">
        <f>C17+C19+C28+C30</f>
        <v>215479.47999999998</v>
      </c>
    </row>
    <row r="33" spans="1:3" ht="31.5" customHeight="1" thickBot="1">
      <c r="A33" s="82"/>
      <c r="B33" s="84"/>
      <c r="C33" s="86"/>
    </row>
    <row r="34" spans="1:7" s="5" customFormat="1" ht="12.75" customHeight="1">
      <c r="A34" s="24"/>
      <c r="B34" s="6"/>
      <c r="C34" s="11"/>
      <c r="D34" s="6"/>
      <c r="E34" s="7"/>
      <c r="F34" s="7"/>
      <c r="G34" s="7"/>
    </row>
    <row r="35" spans="1:7" s="5" customFormat="1" ht="18.75" customHeight="1" hidden="1">
      <c r="A35" s="24"/>
      <c r="B35" s="6"/>
      <c r="C35" s="11"/>
      <c r="D35" s="6"/>
      <c r="E35" s="7"/>
      <c r="F35" s="7"/>
      <c r="G35" s="7"/>
    </row>
    <row r="36" spans="1:7" s="5" customFormat="1" ht="18.75" customHeight="1">
      <c r="A36" s="24"/>
      <c r="B36" s="6"/>
      <c r="C36" s="11"/>
      <c r="D36" s="6"/>
      <c r="E36" s="7"/>
      <c r="F36" s="7"/>
      <c r="G36" s="7"/>
    </row>
    <row r="37" spans="1:7" s="5" customFormat="1" ht="61.5" customHeight="1">
      <c r="A37" s="56" t="s">
        <v>44</v>
      </c>
      <c r="B37" s="63">
        <v>410963.01</v>
      </c>
      <c r="C37" s="43"/>
      <c r="D37" s="44"/>
      <c r="E37" s="45"/>
      <c r="F37" s="45"/>
      <c r="G37" s="45"/>
    </row>
    <row r="38" spans="1:7" s="4" customFormat="1" ht="24.75" customHeight="1">
      <c r="A38" s="76"/>
      <c r="B38" s="76"/>
      <c r="C38" s="46"/>
      <c r="D38" s="47"/>
      <c r="E38" s="42"/>
      <c r="F38" s="42"/>
      <c r="G38" s="42"/>
    </row>
    <row r="39" spans="1:7" s="31" customFormat="1" ht="15" customHeight="1">
      <c r="A39" s="74" t="s">
        <v>4</v>
      </c>
      <c r="B39" s="74" t="s">
        <v>34</v>
      </c>
      <c r="C39" s="73" t="s">
        <v>35</v>
      </c>
      <c r="D39" s="74" t="s">
        <v>36</v>
      </c>
      <c r="E39" s="74" t="s">
        <v>37</v>
      </c>
      <c r="F39" s="74" t="s">
        <v>38</v>
      </c>
      <c r="G39" s="74" t="s">
        <v>16</v>
      </c>
    </row>
    <row r="40" spans="1:7" s="31" customFormat="1" ht="88.5" customHeight="1">
      <c r="A40" s="74"/>
      <c r="B40" s="74"/>
      <c r="C40" s="74"/>
      <c r="D40" s="74"/>
      <c r="E40" s="75"/>
      <c r="F40" s="74"/>
      <c r="G40" s="75"/>
    </row>
    <row r="41" spans="1:7" s="67" customFormat="1" ht="15">
      <c r="A41" s="64" t="s">
        <v>39</v>
      </c>
      <c r="B41" s="64">
        <v>1</v>
      </c>
      <c r="C41" s="64">
        <v>2</v>
      </c>
      <c r="D41" s="65">
        <v>3</v>
      </c>
      <c r="E41" s="66">
        <v>4</v>
      </c>
      <c r="F41" s="66">
        <v>5</v>
      </c>
      <c r="G41" s="66">
        <v>6</v>
      </c>
    </row>
    <row r="42" spans="1:7" s="31" customFormat="1" ht="16.5" customHeight="1">
      <c r="A42" s="48" t="s">
        <v>5</v>
      </c>
      <c r="B42" s="49">
        <v>-31831.11</v>
      </c>
      <c r="C42" s="49"/>
      <c r="D42" s="49">
        <f>F42-B42+C42</f>
        <v>7004.93</v>
      </c>
      <c r="E42" s="49"/>
      <c r="F42" s="49">
        <v>-24826.18</v>
      </c>
      <c r="G42" s="49">
        <f>C42-E42</f>
        <v>0</v>
      </c>
    </row>
    <row r="43" spans="1:7" s="31" customFormat="1" ht="16.5" customHeight="1">
      <c r="A43" s="48" t="s">
        <v>6</v>
      </c>
      <c r="B43" s="49">
        <v>-66128.2</v>
      </c>
      <c r="C43" s="49"/>
      <c r="D43" s="49">
        <f>F43-B43+C43</f>
        <v>66455.56999999999</v>
      </c>
      <c r="E43" s="49"/>
      <c r="F43" s="49">
        <v>327.37</v>
      </c>
      <c r="G43" s="49">
        <f aca="true" t="shared" si="0" ref="G43:G48">C43-E43</f>
        <v>0</v>
      </c>
    </row>
    <row r="44" spans="1:7" s="31" customFormat="1" ht="16.5" customHeight="1">
      <c r="A44" s="48" t="s">
        <v>7</v>
      </c>
      <c r="B44" s="49">
        <v>-8289.94</v>
      </c>
      <c r="C44" s="49">
        <f>E44</f>
        <v>90130.03</v>
      </c>
      <c r="D44" s="49">
        <f>B44+C44+F44</f>
        <v>56157.13</v>
      </c>
      <c r="E44" s="49">
        <v>90130.03</v>
      </c>
      <c r="F44" s="49">
        <v>-25682.96</v>
      </c>
      <c r="G44" s="49">
        <f t="shared" si="0"/>
        <v>0</v>
      </c>
    </row>
    <row r="45" spans="1:7" s="31" customFormat="1" ht="16.5" customHeight="1">
      <c r="A45" s="48" t="s">
        <v>8</v>
      </c>
      <c r="B45" s="49">
        <v>-12283.5</v>
      </c>
      <c r="C45" s="49">
        <f>E45</f>
        <v>109400.03</v>
      </c>
      <c r="D45" s="49">
        <f>B45+C45+F45</f>
        <v>65529.93</v>
      </c>
      <c r="E45" s="49">
        <v>109400.03</v>
      </c>
      <c r="F45" s="49">
        <v>-31586.6</v>
      </c>
      <c r="G45" s="49">
        <f t="shared" si="0"/>
        <v>0</v>
      </c>
    </row>
    <row r="46" spans="1:7" s="31" customFormat="1" ht="16.5" customHeight="1">
      <c r="A46" s="48" t="s">
        <v>40</v>
      </c>
      <c r="B46" s="49">
        <v>-74327.21</v>
      </c>
      <c r="C46" s="49">
        <v>924303.72</v>
      </c>
      <c r="D46" s="49">
        <f>B46+C46+F46</f>
        <v>664064.52</v>
      </c>
      <c r="E46" s="49">
        <f>C46</f>
        <v>924303.72</v>
      </c>
      <c r="F46" s="49">
        <v>-185911.99</v>
      </c>
      <c r="G46" s="49">
        <f t="shared" si="0"/>
        <v>0</v>
      </c>
    </row>
    <row r="47" spans="1:7" s="31" customFormat="1" ht="16.5" customHeight="1">
      <c r="A47" s="48" t="s">
        <v>41</v>
      </c>
      <c r="B47" s="49">
        <v>0</v>
      </c>
      <c r="C47" s="50">
        <f>11.34*5082.5+8.46*5082.5</f>
        <v>100633.5</v>
      </c>
      <c r="D47" s="49">
        <f>D46/C46*C47</f>
        <v>72299.97610895691</v>
      </c>
      <c r="E47" s="50">
        <f>C47</f>
        <v>100633.5</v>
      </c>
      <c r="F47" s="49">
        <v>0</v>
      </c>
      <c r="G47" s="49">
        <f t="shared" si="0"/>
        <v>0</v>
      </c>
    </row>
    <row r="48" spans="1:7" s="32" customFormat="1" ht="16.5" customHeight="1">
      <c r="A48" s="48" t="s">
        <v>11</v>
      </c>
      <c r="B48" s="49">
        <v>-4809.7</v>
      </c>
      <c r="C48" s="51">
        <v>23533.35</v>
      </c>
      <c r="D48" s="49">
        <f>F48+B48+C48</f>
        <v>15457.89</v>
      </c>
      <c r="E48" s="49">
        <f>C48</f>
        <v>23533.35</v>
      </c>
      <c r="F48" s="49">
        <v>-3265.76</v>
      </c>
      <c r="G48" s="49">
        <f t="shared" si="0"/>
        <v>0</v>
      </c>
    </row>
    <row r="49" spans="1:7" s="31" customFormat="1" ht="16.5" customHeight="1">
      <c r="A49" s="52" t="s">
        <v>43</v>
      </c>
      <c r="B49" s="49">
        <v>0</v>
      </c>
      <c r="C49" s="50">
        <v>40660</v>
      </c>
      <c r="D49" s="49">
        <f>F49+B49+C49</f>
        <v>31775.08</v>
      </c>
      <c r="E49" s="50">
        <f>D49</f>
        <v>31775.08</v>
      </c>
      <c r="F49" s="49">
        <v>-8884.92</v>
      </c>
      <c r="G49" s="49">
        <v>0</v>
      </c>
    </row>
    <row r="50" spans="1:7" s="32" customFormat="1" ht="16.5" customHeight="1">
      <c r="A50" s="53" t="s">
        <v>9</v>
      </c>
      <c r="B50" s="54">
        <f>B42+B43+B44+B45+B46+B47+B48+B49</f>
        <v>-197669.66000000003</v>
      </c>
      <c r="C50" s="54">
        <f>C42+C43+C44+C45+C46+C47+C48+C49</f>
        <v>1288660.6300000001</v>
      </c>
      <c r="D50" s="54">
        <f>D42+D43+D44+D45+D46+D47+D48+D49</f>
        <v>978745.0261089569</v>
      </c>
      <c r="E50" s="54">
        <f>E42+E43+E44+E45+E46+E47+E48+E49</f>
        <v>1279775.7100000002</v>
      </c>
      <c r="F50" s="54">
        <f>F42+F43+F44+F45+F46+F48+F49</f>
        <v>-279831.04</v>
      </c>
      <c r="G50" s="54">
        <v>0</v>
      </c>
    </row>
    <row r="51" spans="1:7" s="4" customFormat="1" ht="12.75" customHeight="1">
      <c r="A51" s="71"/>
      <c r="B51" s="55"/>
      <c r="C51" s="49"/>
      <c r="D51" s="49"/>
      <c r="E51" s="49"/>
      <c r="F51" s="49"/>
      <c r="G51" s="58"/>
    </row>
    <row r="52" spans="1:7" s="4" customFormat="1" ht="51.75" customHeight="1">
      <c r="A52" s="56" t="s">
        <v>17</v>
      </c>
      <c r="B52" s="57"/>
      <c r="C52" s="33"/>
      <c r="D52" s="33"/>
      <c r="E52" s="33"/>
      <c r="F52" s="33"/>
      <c r="G52" s="58">
        <f>F50</f>
        <v>-279831.04</v>
      </c>
    </row>
    <row r="53" spans="1:7" s="4" customFormat="1" ht="15.75" customHeight="1">
      <c r="A53" s="56" t="s">
        <v>45</v>
      </c>
      <c r="B53" s="57"/>
      <c r="C53" s="33"/>
      <c r="D53" s="33"/>
      <c r="E53" s="33"/>
      <c r="F53" s="33"/>
      <c r="G53" s="58">
        <v>-331836.51</v>
      </c>
    </row>
    <row r="54" spans="1:7" ht="60.75" customHeight="1">
      <c r="A54" s="56" t="s">
        <v>46</v>
      </c>
      <c r="B54" s="57"/>
      <c r="C54" s="39"/>
      <c r="D54" s="39"/>
      <c r="E54" s="39"/>
      <c r="F54" s="39"/>
      <c r="G54" s="58">
        <f>G50+G52-F46-F49+B37+G53</f>
        <v>-5907.630000000005</v>
      </c>
    </row>
    <row r="55" spans="1:7" s="70" customFormat="1" ht="27" customHeight="1">
      <c r="A55" s="87" t="s">
        <v>42</v>
      </c>
      <c r="B55" s="88"/>
      <c r="C55" s="68"/>
      <c r="D55" s="68"/>
      <c r="E55" s="68"/>
      <c r="F55" s="68"/>
      <c r="G55" s="69">
        <f>C32+B37+G50+G52+G53</f>
        <v>14774.940000000002</v>
      </c>
    </row>
    <row r="56" spans="2:4" ht="15">
      <c r="B56" s="1"/>
      <c r="C56" s="1"/>
      <c r="D56" s="59"/>
    </row>
    <row r="57" spans="1:7" ht="18">
      <c r="A57" s="60" t="s">
        <v>47</v>
      </c>
      <c r="B57" s="60"/>
      <c r="C57" s="60"/>
      <c r="D57" s="60"/>
      <c r="E57" s="60"/>
      <c r="F57" s="89" t="s">
        <v>48</v>
      </c>
      <c r="G57" s="89"/>
    </row>
  </sheetData>
  <mergeCells count="19">
    <mergeCell ref="A39:A40"/>
    <mergeCell ref="B39:B40"/>
    <mergeCell ref="A55:B55"/>
    <mergeCell ref="F57:G57"/>
    <mergeCell ref="C4:G4"/>
    <mergeCell ref="A6:C6"/>
    <mergeCell ref="A32:A33"/>
    <mergeCell ref="B32:B33"/>
    <mergeCell ref="C32:C33"/>
    <mergeCell ref="A1:G1"/>
    <mergeCell ref="C39:C40"/>
    <mergeCell ref="D39:D40"/>
    <mergeCell ref="E39:E40"/>
    <mergeCell ref="F39:F40"/>
    <mergeCell ref="G39:G40"/>
    <mergeCell ref="A38:B38"/>
    <mergeCell ref="D2:G2"/>
    <mergeCell ref="A7:C7"/>
    <mergeCell ref="D3:G3"/>
  </mergeCells>
  <printOptions/>
  <pageMargins left="0.34" right="0.1968503937007874" top="0.1968503937007874" bottom="0.1968503937007874" header="0.5118110236220472" footer="0.5118110236220472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2015-03-23T06:28:30Z</cp:lastPrinted>
  <dcterms:created xsi:type="dcterms:W3CDTF">2011-10-17T12:30:43Z</dcterms:created>
  <dcterms:modified xsi:type="dcterms:W3CDTF">2015-04-06T06:38:16Z</dcterms:modified>
  <cp:category/>
  <cp:version/>
  <cp:contentType/>
  <cp:contentStatus/>
</cp:coreProperties>
</file>