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'Лист1'!$A$1:$G$73</definedName>
  </definedNames>
  <calcPr fullCalcOnLoad="1"/>
</workbook>
</file>

<file path=xl/sharedStrings.xml><?xml version="1.0" encoding="utf-8"?>
<sst xmlns="http://schemas.openxmlformats.org/spreadsheetml/2006/main" count="62" uniqueCount="58">
  <si>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</si>
  <si>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</si>
  <si>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</si>
  <si>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</si>
  <si>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</si>
  <si>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</si>
  <si>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</si>
  <si>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</si>
  <si>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</si>
  <si>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</si>
  <si>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</si>
  <si>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</si>
  <si>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Сбор средств уполномоченному представителю</t>
  </si>
  <si>
    <t>УТВЕРЖДАЮ</t>
  </si>
  <si>
    <t>Директор ООО "УК"Колтома"</t>
  </si>
  <si>
    <t>______________________Т.П.Комолкина</t>
  </si>
  <si>
    <t>Израсходовано всего, в том числе:</t>
  </si>
  <si>
    <t>Фактическая экономия (+), перерасход (-) ст.6=ст.2-ст.4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</si>
  <si>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</si>
  <si>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Задолженность населения на конец периода (без учета задолженности по текущему и капитальному ремонту)</t>
  </si>
  <si>
    <t xml:space="preserve">Финансовый отчет за 2014 год  МКД по адресу : </t>
  </si>
  <si>
    <t>Остаток средств капитального ремонта на 01.01.2014г.</t>
  </si>
  <si>
    <t xml:space="preserve"> ул. Школьная д. 48</t>
  </si>
  <si>
    <t xml:space="preserve">Остаток средств капитального ремонта на 01.01.2015г. </t>
  </si>
  <si>
    <t xml:space="preserve">Задолженность населения по статье "капитальный ремонт" на 31.12.2014г. </t>
  </si>
  <si>
    <t>Остаток средств текущего ремонта на 01.01.2014г.</t>
  </si>
  <si>
    <t>Остаток средств текущего ремонта на 01.01.2015г. При 100 % оплате</t>
  </si>
  <si>
    <t xml:space="preserve">Задолженность населения по статье "текущий ремонт" на 31.12.2014г. </t>
  </si>
  <si>
    <t>Остаток средств по капитальному и текущему ремонту  на 01.01.2015г. с учетом задолженности</t>
  </si>
  <si>
    <t>Монтаж трубопровода для тех.нужд</t>
  </si>
  <si>
    <t>Усиление предподъездных козырьков п. № 5,6</t>
  </si>
  <si>
    <t>Ремонт подъезда №3</t>
  </si>
  <si>
    <t>Ремонт подъезда № 5</t>
  </si>
  <si>
    <t>Ремонт подъезда № 4</t>
  </si>
  <si>
    <t>Ремонт отмостки</t>
  </si>
  <si>
    <t>Замена счетчика ХВС</t>
  </si>
  <si>
    <t>Ремонт системы канализации в подвале</t>
  </si>
  <si>
    <t>Площадь дома - 4546,5 м2</t>
  </si>
  <si>
    <t>Задолженность (-), переплата (+) собственников по начисленным платежам за 2013 год</t>
  </si>
  <si>
    <t>Начислено собственникам жилого и нежилого помещения за 2014 год</t>
  </si>
  <si>
    <t>Оплачено собственниками жилого и нежилого помещения за 2014 год</t>
  </si>
  <si>
    <t>Начислено поставщиками за 2014 год</t>
  </si>
  <si>
    <t>Задолженность (-), переплата (+) собственников по начисленным платежам за 2014 год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</si>
  <si>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</si>
  <si>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</si>
  <si>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</si>
  <si>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Финансовый результат на 01.01.2015 г.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</si>
  <si>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2013г.</t>
  </si>
  <si>
    <t>Перерасчет по отоплению в 2014г.</t>
  </si>
  <si>
    <t>Экономист</t>
  </si>
  <si>
    <t>С.Л. Газизова</t>
  </si>
  <si>
    <t xml:space="preserve">Оплачено населением с учетом задолженности на начало года </t>
  </si>
  <si>
    <t>Замена аварийных участков трубопровода ХВС по стояку в кв. № 38,41,44,47,50</t>
  </si>
  <si>
    <t>Замена аварийных участков трубопровода ХВС,ГВС по стояку в кв. № 51,54,57,60,63</t>
  </si>
  <si>
    <t>Замена аварийных участков трубопровода ХВС по стояку в кв.№ 4,8,12,16,20</t>
  </si>
  <si>
    <t>Замена аварийных участков  стояка канализации в кв.№ 4,8,12,16,20</t>
  </si>
  <si>
    <t xml:space="preserve">Замена аварийных участков трубопровода ГВС по стояку в кв. № 4,8,12,16,20 </t>
  </si>
  <si>
    <t xml:space="preserve">Поверка теплосчетчика "Магика" в комплекте по системе отопления и ГВС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</si>
</sst>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10"/>
      <name val="Arial Rounded MT Bold"/>
      <family val="2"/>
    </font>
    <font>
      <sz val="14"/>
      <name val="Arial Rounded MT Bold"/>
      <family val="2"/>
    </font>
    <font>
      <sz val="8"/>
      <name val="Arial"/>
      <family val="2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4" fontId="10" fillId="0" borderId="0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4" fontId="4" fillId="0" borderId="8" xfId="18" applyNumberFormat="1" applyFont="1" applyBorder="1" applyAlignment="1">
      <alignment horizontal="center" vertical="center" wrapText="1"/>
      <protection/>
    </xf>
    <xf numFmtId="4" fontId="3" fillId="2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2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4" fontId="8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9" fillId="0" borderId="12" xfId="17" applyNumberFormat="1" applyFont="1" applyBorder="1" applyAlignment="1">
      <alignment horizontal="center" vertical="center" wrapText="1"/>
      <protection/>
    </xf>
    <xf numFmtId="4" fontId="9" fillId="0" borderId="13" xfId="17" applyNumberFormat="1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view="pageBreakPreview" zoomScale="75" zoomScaleSheetLayoutView="75" workbookViewId="0" topLeftCell="A1">
      <selection activeCell="F19" sqref="F19"/>
    </sheetView>
  </sheetViews>
  <sheetFormatPr defaultColWidth="9.00390625" defaultRowHeight="12.75"/>
  <cols>
    <col min="1" max="1" width="60.625" style="1" customWidth="1"/>
    <col min="2" max="2" width="25.25390625" style="1" customWidth="1"/>
    <col min="3" max="3" width="24.875" style="48" customWidth="1"/>
    <col min="4" max="4" width="18.375" style="2" customWidth="1"/>
    <col min="5" max="5" width="20.25390625" style="1" customWidth="1"/>
    <col min="6" max="6" width="21.625" style="1" customWidth="1"/>
    <col min="7" max="7" width="20.625" style="1" customWidth="1"/>
    <col min="8" max="16384" width="9.125" style="1" customWidth="1"/>
  </cols>
  <sheetData>
    <row r="1" spans="1:7" ht="18.75" thickBot="1">
      <c r="A1" s="93" t="s">
        <v>3</v>
      </c>
      <c r="B1" s="93"/>
      <c r="C1" s="93"/>
      <c r="D1" s="93"/>
      <c r="E1" s="93"/>
      <c r="F1" s="93"/>
      <c r="G1" s="93"/>
    </row>
    <row r="2" spans="1:7" ht="18">
      <c r="A2" s="3"/>
      <c r="B2" s="3"/>
      <c r="C2" s="39"/>
      <c r="D2" s="94" t="s">
        <v>13</v>
      </c>
      <c r="E2" s="94"/>
      <c r="F2" s="94"/>
      <c r="G2" s="94"/>
    </row>
    <row r="3" spans="1:7" ht="25.5" customHeight="1">
      <c r="A3" s="3"/>
      <c r="B3" s="3"/>
      <c r="C3" s="39"/>
      <c r="D3" s="95" t="s">
        <v>14</v>
      </c>
      <c r="E3" s="95"/>
      <c r="F3" s="95"/>
      <c r="G3" s="95"/>
    </row>
    <row r="4" spans="1:7" ht="22.5" customHeight="1">
      <c r="A4" s="3"/>
      <c r="B4" s="3"/>
      <c r="C4" s="95" t="s">
        <v>15</v>
      </c>
      <c r="D4" s="95"/>
      <c r="E4" s="95"/>
      <c r="F4" s="95"/>
      <c r="G4" s="95"/>
    </row>
    <row r="5" spans="1:7" ht="18">
      <c r="A5" s="4"/>
      <c r="B5" s="4"/>
      <c r="C5" s="40"/>
      <c r="D5" s="3"/>
      <c r="E5" s="3"/>
      <c r="F5" s="3"/>
      <c r="G5" s="3"/>
    </row>
    <row r="6" spans="1:4" s="27" customFormat="1" ht="18" customHeight="1">
      <c r="A6" s="85" t="s">
        <v>20</v>
      </c>
      <c r="B6" s="85"/>
      <c r="C6" s="85"/>
      <c r="D6" s="28"/>
    </row>
    <row r="7" spans="1:4" s="27" customFormat="1" ht="18">
      <c r="A7" s="85" t="s">
        <v>22</v>
      </c>
      <c r="B7" s="85"/>
      <c r="C7" s="85"/>
      <c r="D7" s="28"/>
    </row>
    <row r="8" spans="1:4" s="8" customFormat="1" ht="24" customHeight="1">
      <c r="A8" s="49" t="s">
        <v>37</v>
      </c>
      <c r="C8" s="41"/>
      <c r="D8" s="9"/>
    </row>
    <row r="9" spans="1:4" s="8" customFormat="1" ht="20.25" customHeight="1" thickBot="1">
      <c r="A9" s="50" t="s">
        <v>0</v>
      </c>
      <c r="B9" s="10"/>
      <c r="C9" s="42"/>
      <c r="D9" s="9"/>
    </row>
    <row r="10" spans="1:3" s="8" customFormat="1" ht="30">
      <c r="A10" s="21" t="s">
        <v>21</v>
      </c>
      <c r="B10" s="30" t="s">
        <v>10</v>
      </c>
      <c r="C10" s="31">
        <v>515051.86</v>
      </c>
    </row>
    <row r="11" spans="1:3" s="8" customFormat="1" ht="18" customHeight="1">
      <c r="A11" s="22" t="s">
        <v>1</v>
      </c>
      <c r="B11" s="5"/>
      <c r="C11" s="51">
        <v>321759.9</v>
      </c>
    </row>
    <row r="12" spans="1:4" s="8" customFormat="1" ht="18" customHeight="1">
      <c r="A12" s="22" t="s">
        <v>16</v>
      </c>
      <c r="B12" s="5"/>
      <c r="C12" s="33">
        <f>C13+C14+C15+C16+C17+C18+C19+C20</f>
        <v>570845.6599999999</v>
      </c>
      <c r="D12" s="11"/>
    </row>
    <row r="13" spans="1:4" s="8" customFormat="1" ht="34.5" customHeight="1">
      <c r="A13" s="23" t="s">
        <v>52</v>
      </c>
      <c r="B13" s="12">
        <v>41694</v>
      </c>
      <c r="C13" s="32">
        <v>15450</v>
      </c>
      <c r="D13" s="11"/>
    </row>
    <row r="14" spans="1:4" s="8" customFormat="1" ht="32.25" customHeight="1">
      <c r="A14" s="23" t="s">
        <v>53</v>
      </c>
      <c r="B14" s="12">
        <v>41807</v>
      </c>
      <c r="C14" s="32">
        <v>40959</v>
      </c>
      <c r="D14" s="11"/>
    </row>
    <row r="15" spans="1:4" s="8" customFormat="1" ht="16.5" customHeight="1">
      <c r="A15" s="23" t="s">
        <v>35</v>
      </c>
      <c r="B15" s="12">
        <v>41890</v>
      </c>
      <c r="C15" s="32">
        <v>5161</v>
      </c>
      <c r="D15" s="11"/>
    </row>
    <row r="16" spans="1:4" s="8" customFormat="1" ht="16.5" customHeight="1">
      <c r="A16" s="23" t="s">
        <v>34</v>
      </c>
      <c r="B16" s="12">
        <v>41960</v>
      </c>
      <c r="C16" s="32">
        <v>380003.66</v>
      </c>
      <c r="D16" s="11"/>
    </row>
    <row r="17" spans="1:4" s="8" customFormat="1" ht="16.5" customHeight="1">
      <c r="A17" s="23" t="s">
        <v>36</v>
      </c>
      <c r="B17" s="12">
        <v>41971</v>
      </c>
      <c r="C17" s="32">
        <v>64949</v>
      </c>
      <c r="D17" s="11"/>
    </row>
    <row r="18" spans="1:4" s="8" customFormat="1" ht="28.5" customHeight="1">
      <c r="A18" s="23" t="s">
        <v>54</v>
      </c>
      <c r="B18" s="12">
        <v>41971</v>
      </c>
      <c r="C18" s="32">
        <v>13062</v>
      </c>
      <c r="D18" s="11"/>
    </row>
    <row r="19" spans="1:3" s="8" customFormat="1" ht="28.5" customHeight="1">
      <c r="A19" s="23" t="s">
        <v>55</v>
      </c>
      <c r="B19" s="12">
        <v>41971</v>
      </c>
      <c r="C19" s="32">
        <v>36143</v>
      </c>
    </row>
    <row r="20" spans="1:3" s="8" customFormat="1" ht="32.25" customHeight="1">
      <c r="A20" s="23" t="s">
        <v>56</v>
      </c>
      <c r="B20" s="12">
        <v>41971</v>
      </c>
      <c r="C20" s="32">
        <v>15118</v>
      </c>
    </row>
    <row r="21" spans="1:3" s="8" customFormat="1" ht="30">
      <c r="A21" s="22" t="s">
        <v>23</v>
      </c>
      <c r="B21" s="5"/>
      <c r="C21" s="34">
        <f>C10+C11-C12</f>
        <v>265966.1000000001</v>
      </c>
    </row>
    <row r="22" spans="1:3" s="8" customFormat="1" ht="32.25" customHeight="1">
      <c r="A22" s="23" t="s">
        <v>51</v>
      </c>
      <c r="B22" s="5"/>
      <c r="C22" s="32">
        <f>C11+C23</f>
        <v>257144.73000000004</v>
      </c>
    </row>
    <row r="23" spans="1:3" s="8" customFormat="1" ht="30.75" thickBot="1">
      <c r="A23" s="24" t="s">
        <v>24</v>
      </c>
      <c r="B23" s="29"/>
      <c r="C23" s="76">
        <v>-64615.17</v>
      </c>
    </row>
    <row r="24" spans="1:3" s="8" customFormat="1" ht="15">
      <c r="A24" s="20"/>
      <c r="B24" s="13"/>
      <c r="C24" s="43"/>
    </row>
    <row r="25" spans="1:3" s="8" customFormat="1" ht="22.5" customHeight="1" thickBot="1">
      <c r="A25" s="19" t="s">
        <v>2</v>
      </c>
      <c r="B25" s="10"/>
      <c r="C25" s="41"/>
    </row>
    <row r="26" spans="1:3" s="8" customFormat="1" ht="44.25" customHeight="1">
      <c r="A26" s="21" t="s">
        <v>25</v>
      </c>
      <c r="B26" s="30" t="s">
        <v>10</v>
      </c>
      <c r="C26" s="31">
        <v>-47587.92</v>
      </c>
    </row>
    <row r="27" spans="1:3" s="8" customFormat="1" ht="21" customHeight="1">
      <c r="A27" s="22" t="s">
        <v>1</v>
      </c>
      <c r="B27" s="5"/>
      <c r="C27" s="51">
        <v>221460.86</v>
      </c>
    </row>
    <row r="28" spans="1:3" s="8" customFormat="1" ht="18" customHeight="1">
      <c r="A28" s="22" t="s">
        <v>16</v>
      </c>
      <c r="B28" s="5"/>
      <c r="C28" s="33">
        <f>C29+C30+C31+C32+C33+C34+C35+C36+C37</f>
        <v>275656.38</v>
      </c>
    </row>
    <row r="29" spans="1:3" s="8" customFormat="1" ht="18" customHeight="1">
      <c r="A29" s="23" t="s">
        <v>29</v>
      </c>
      <c r="B29" s="12">
        <v>41973</v>
      </c>
      <c r="C29" s="32">
        <v>18764</v>
      </c>
    </row>
    <row r="30" spans="1:3" s="8" customFormat="1" ht="18" customHeight="1">
      <c r="A30" s="23" t="s">
        <v>30</v>
      </c>
      <c r="B30" s="12">
        <v>41973</v>
      </c>
      <c r="C30" s="32">
        <v>6166</v>
      </c>
    </row>
    <row r="31" spans="1:3" s="8" customFormat="1" ht="18" customHeight="1">
      <c r="A31" s="23" t="s">
        <v>31</v>
      </c>
      <c r="B31" s="12">
        <v>41973</v>
      </c>
      <c r="C31" s="32">
        <v>75416</v>
      </c>
    </row>
    <row r="32" spans="1:3" s="8" customFormat="1" ht="33" customHeight="1">
      <c r="A32" s="23" t="s">
        <v>57</v>
      </c>
      <c r="B32" s="12">
        <v>41973</v>
      </c>
      <c r="C32" s="32">
        <v>25000</v>
      </c>
    </row>
    <row r="33" spans="1:3" s="8" customFormat="1" ht="18" customHeight="1">
      <c r="A33" s="23" t="s">
        <v>32</v>
      </c>
      <c r="B33" s="12">
        <v>41991</v>
      </c>
      <c r="C33" s="32">
        <v>75155</v>
      </c>
    </row>
    <row r="34" spans="1:3" s="8" customFormat="1" ht="18" customHeight="1">
      <c r="A34" s="23" t="s">
        <v>33</v>
      </c>
      <c r="B34" s="12">
        <v>42004</v>
      </c>
      <c r="C34" s="32">
        <v>75155.38</v>
      </c>
    </row>
    <row r="35" spans="1:3" s="8" customFormat="1" ht="15" hidden="1">
      <c r="A35" s="23"/>
      <c r="B35" s="12"/>
      <c r="C35" s="32"/>
    </row>
    <row r="36" spans="1:3" s="8" customFormat="1" ht="15" hidden="1">
      <c r="A36" s="23"/>
      <c r="B36" s="12"/>
      <c r="C36" s="32"/>
    </row>
    <row r="37" spans="1:3" s="8" customFormat="1" ht="15" hidden="1">
      <c r="A37" s="23"/>
      <c r="B37" s="12"/>
      <c r="C37" s="32"/>
    </row>
    <row r="38" spans="1:3" s="8" customFormat="1" ht="30">
      <c r="A38" s="22" t="s">
        <v>26</v>
      </c>
      <c r="B38" s="5"/>
      <c r="C38" s="34">
        <f>C26+C27-C28</f>
        <v>-101783.44</v>
      </c>
    </row>
    <row r="39" spans="1:3" s="8" customFormat="1" ht="30.75" customHeight="1">
      <c r="A39" s="23" t="s">
        <v>51</v>
      </c>
      <c r="B39" s="6"/>
      <c r="C39" s="32">
        <f>C27+C40</f>
        <v>187206.71999999997</v>
      </c>
    </row>
    <row r="40" spans="1:3" s="8" customFormat="1" ht="37.5" customHeight="1" thickBot="1">
      <c r="A40" s="24" t="s">
        <v>27</v>
      </c>
      <c r="B40" s="29"/>
      <c r="C40" s="76">
        <f>-21772.96-12481.18</f>
        <v>-34254.14</v>
      </c>
    </row>
    <row r="41" spans="1:3" s="8" customFormat="1" ht="15.75" thickBot="1">
      <c r="A41" s="25"/>
      <c r="B41" s="15"/>
      <c r="C41" s="41"/>
    </row>
    <row r="42" spans="1:3" s="8" customFormat="1" ht="15">
      <c r="A42" s="88" t="s">
        <v>28</v>
      </c>
      <c r="B42" s="90"/>
      <c r="C42" s="86">
        <f>C38+C40+C23+C21</f>
        <v>65313.35000000009</v>
      </c>
    </row>
    <row r="43" spans="1:3" s="8" customFormat="1" ht="16.5" customHeight="1" thickBot="1">
      <c r="A43" s="89"/>
      <c r="B43" s="91"/>
      <c r="C43" s="87"/>
    </row>
    <row r="44" spans="1:4" s="8" customFormat="1" ht="23.25" customHeight="1">
      <c r="A44" s="26"/>
      <c r="B44" s="16"/>
      <c r="C44" s="44"/>
      <c r="D44" s="14"/>
    </row>
    <row r="45" spans="1:4" s="8" customFormat="1" ht="22.5" customHeight="1" hidden="1">
      <c r="A45" s="26"/>
      <c r="B45" s="16"/>
      <c r="C45" s="44"/>
      <c r="D45" s="14"/>
    </row>
    <row r="46" spans="1:7" s="18" customFormat="1" ht="18.75" customHeight="1" hidden="1">
      <c r="A46" s="25"/>
      <c r="B46" s="15"/>
      <c r="C46" s="45"/>
      <c r="D46" s="17"/>
      <c r="E46" s="78"/>
      <c r="F46" s="78"/>
      <c r="G46" s="78"/>
    </row>
    <row r="47" spans="1:7" s="8" customFormat="1" ht="45" customHeight="1" hidden="1">
      <c r="A47" s="92"/>
      <c r="B47" s="92"/>
      <c r="C47" s="44"/>
      <c r="D47" s="14"/>
      <c r="E47" s="13"/>
      <c r="F47" s="13"/>
      <c r="G47" s="13"/>
    </row>
    <row r="48" spans="1:7" s="8" customFormat="1" ht="15" hidden="1">
      <c r="A48" s="92"/>
      <c r="B48" s="92"/>
      <c r="C48" s="44"/>
      <c r="D48" s="14"/>
      <c r="E48" s="14"/>
      <c r="F48" s="14"/>
      <c r="G48" s="14"/>
    </row>
    <row r="49" spans="1:7" s="8" customFormat="1" ht="15" hidden="1">
      <c r="A49" s="92"/>
      <c r="B49" s="92"/>
      <c r="C49" s="44"/>
      <c r="D49" s="14"/>
      <c r="E49" s="14"/>
      <c r="F49" s="14"/>
      <c r="G49" s="14"/>
    </row>
    <row r="50" spans="1:7" s="7" customFormat="1" ht="15" hidden="1">
      <c r="A50" s="92"/>
      <c r="B50" s="92"/>
      <c r="C50" s="44"/>
      <c r="D50" s="79"/>
      <c r="E50" s="79"/>
      <c r="F50" s="79"/>
      <c r="G50" s="79"/>
    </row>
    <row r="51" spans="1:4" s="18" customFormat="1" ht="15" hidden="1">
      <c r="A51" s="15"/>
      <c r="B51" s="15"/>
      <c r="C51" s="45"/>
      <c r="D51" s="17"/>
    </row>
    <row r="52" spans="1:7" s="35" customFormat="1" ht="64.5" customHeight="1">
      <c r="A52" s="70" t="s">
        <v>47</v>
      </c>
      <c r="B52" s="52">
        <v>119470.24</v>
      </c>
      <c r="C52" s="53"/>
      <c r="D52" s="54"/>
      <c r="E52" s="55"/>
      <c r="F52" s="55"/>
      <c r="G52" s="55"/>
    </row>
    <row r="53" spans="1:7" s="18" customFormat="1" ht="15" customHeight="1">
      <c r="A53" s="96"/>
      <c r="B53" s="96"/>
      <c r="C53" s="56"/>
      <c r="D53" s="57"/>
      <c r="E53" s="58"/>
      <c r="F53" s="58"/>
      <c r="G53" s="58"/>
    </row>
    <row r="54" spans="1:7" s="18" customFormat="1" ht="95.25" customHeight="1">
      <c r="A54" s="81" t="s">
        <v>4</v>
      </c>
      <c r="B54" s="81" t="s">
        <v>38</v>
      </c>
      <c r="C54" s="97" t="s">
        <v>39</v>
      </c>
      <c r="D54" s="81" t="s">
        <v>40</v>
      </c>
      <c r="E54" s="81" t="s">
        <v>41</v>
      </c>
      <c r="F54" s="81" t="s">
        <v>42</v>
      </c>
      <c r="G54" s="81" t="s">
        <v>17</v>
      </c>
    </row>
    <row r="55" spans="1:7" s="18" customFormat="1" ht="15">
      <c r="A55" s="81"/>
      <c r="B55" s="81"/>
      <c r="C55" s="81"/>
      <c r="D55" s="81"/>
      <c r="E55" s="82"/>
      <c r="F55" s="81"/>
      <c r="G55" s="82"/>
    </row>
    <row r="56" spans="1:7" s="18" customFormat="1" ht="15">
      <c r="A56" s="59" t="s">
        <v>43</v>
      </c>
      <c r="B56" s="59">
        <v>1</v>
      </c>
      <c r="C56" s="59">
        <v>2</v>
      </c>
      <c r="D56" s="60">
        <v>3</v>
      </c>
      <c r="E56" s="61">
        <v>4</v>
      </c>
      <c r="F56" s="61">
        <v>5</v>
      </c>
      <c r="G56" s="61">
        <v>6</v>
      </c>
    </row>
    <row r="57" spans="1:7" s="18" customFormat="1" ht="16.5" customHeight="1">
      <c r="A57" s="62" t="s">
        <v>5</v>
      </c>
      <c r="B57" s="63">
        <v>-38064.11</v>
      </c>
      <c r="C57" s="63">
        <v>-771.01</v>
      </c>
      <c r="D57" s="63">
        <f>F57-B57+C57</f>
        <v>2222.0199999999986</v>
      </c>
      <c r="E57" s="63"/>
      <c r="F57" s="63">
        <v>-35071.08</v>
      </c>
      <c r="G57" s="63">
        <f>C57-E57</f>
        <v>-771.01</v>
      </c>
    </row>
    <row r="58" spans="1:7" s="18" customFormat="1" ht="16.5" customHeight="1">
      <c r="A58" s="62" t="s">
        <v>6</v>
      </c>
      <c r="B58" s="63">
        <v>-55185.61</v>
      </c>
      <c r="C58" s="63"/>
      <c r="D58" s="63">
        <f>F58-B58+C58</f>
        <v>16744.699999999997</v>
      </c>
      <c r="E58" s="63"/>
      <c r="F58" s="63">
        <v>-38440.91</v>
      </c>
      <c r="G58" s="63">
        <f aca="true" t="shared" si="0" ref="G58:G63">C58-E58</f>
        <v>0</v>
      </c>
    </row>
    <row r="59" spans="1:7" s="18" customFormat="1" ht="16.5" customHeight="1">
      <c r="A59" s="62" t="s">
        <v>7</v>
      </c>
      <c r="B59" s="63">
        <v>-9191.39</v>
      </c>
      <c r="C59" s="64">
        <f>E59</f>
        <v>97648.38</v>
      </c>
      <c r="D59" s="63">
        <f>B59+C59+F59</f>
        <v>61270.770000000004</v>
      </c>
      <c r="E59" s="63">
        <v>97648.38</v>
      </c>
      <c r="F59" s="63">
        <v>-27186.22</v>
      </c>
      <c r="G59" s="63">
        <f t="shared" si="0"/>
        <v>0</v>
      </c>
    </row>
    <row r="60" spans="1:7" s="18" customFormat="1" ht="16.5" customHeight="1">
      <c r="A60" s="62" t="s">
        <v>8</v>
      </c>
      <c r="B60" s="63">
        <v>-9506.39</v>
      </c>
      <c r="C60" s="63">
        <f>E60</f>
        <v>102576.36</v>
      </c>
      <c r="D60" s="63">
        <f>B60+C60+F60</f>
        <v>64369.380000000005</v>
      </c>
      <c r="E60" s="63">
        <v>102576.36</v>
      </c>
      <c r="F60" s="63">
        <v>-28700.59</v>
      </c>
      <c r="G60" s="63">
        <f t="shared" si="0"/>
        <v>0</v>
      </c>
    </row>
    <row r="61" spans="1:7" s="18" customFormat="1" ht="16.5" customHeight="1">
      <c r="A61" s="62" t="s">
        <v>44</v>
      </c>
      <c r="B61" s="63">
        <v>-24804.49</v>
      </c>
      <c r="C61" s="63">
        <v>707344.86</v>
      </c>
      <c r="D61" s="63">
        <f>B61+C61+F61</f>
        <v>547021.56</v>
      </c>
      <c r="E61" s="63">
        <f>C61</f>
        <v>707344.86</v>
      </c>
      <c r="F61" s="63">
        <v>-135518.81</v>
      </c>
      <c r="G61" s="63">
        <f t="shared" si="0"/>
        <v>0</v>
      </c>
    </row>
    <row r="62" spans="1:7" s="18" customFormat="1" ht="16.5" customHeight="1">
      <c r="A62" s="62" t="s">
        <v>45</v>
      </c>
      <c r="B62" s="63">
        <v>0</v>
      </c>
      <c r="C62" s="64">
        <f>11.34*4546.5+8.46*4546.5</f>
        <v>90020.70000000001</v>
      </c>
      <c r="D62" s="63">
        <f>D61/C61*C62</f>
        <v>69617.05178191584</v>
      </c>
      <c r="E62" s="64">
        <f>C62</f>
        <v>90020.70000000001</v>
      </c>
      <c r="F62" s="63">
        <v>0</v>
      </c>
      <c r="G62" s="63">
        <f t="shared" si="0"/>
        <v>0</v>
      </c>
    </row>
    <row r="63" spans="1:7" s="35" customFormat="1" ht="16.5" customHeight="1">
      <c r="A63" s="62" t="s">
        <v>11</v>
      </c>
      <c r="B63" s="63">
        <v>-1843.91</v>
      </c>
      <c r="C63" s="65">
        <v>6334.12</v>
      </c>
      <c r="D63" s="63">
        <f>F63+B63+C63</f>
        <v>2966.12</v>
      </c>
      <c r="E63" s="63">
        <f>C63</f>
        <v>6334.12</v>
      </c>
      <c r="F63" s="63">
        <v>-1524.09</v>
      </c>
      <c r="G63" s="63">
        <f t="shared" si="0"/>
        <v>0</v>
      </c>
    </row>
    <row r="64" spans="1:7" s="18" customFormat="1" ht="16.5" customHeight="1">
      <c r="A64" s="66" t="s">
        <v>12</v>
      </c>
      <c r="B64" s="63">
        <v>0</v>
      </c>
      <c r="C64" s="64">
        <v>43646.4</v>
      </c>
      <c r="D64" s="63">
        <f>F64+B64+C64</f>
        <v>34804.22</v>
      </c>
      <c r="E64" s="64">
        <f>D64</f>
        <v>34804.22</v>
      </c>
      <c r="F64" s="63">
        <v>-8842.18</v>
      </c>
      <c r="G64" s="63">
        <v>0</v>
      </c>
    </row>
    <row r="65" spans="1:7" s="35" customFormat="1" ht="16.5" customHeight="1">
      <c r="A65" s="67" t="s">
        <v>9</v>
      </c>
      <c r="B65" s="68">
        <f>B57+B58+B59+B60+B61+B62+B63+B64</f>
        <v>-138595.9</v>
      </c>
      <c r="C65" s="68">
        <f>C57+C58+C59+C60+C61+C62+C63+C64</f>
        <v>1046799.81</v>
      </c>
      <c r="D65" s="68">
        <f>D57+D58+D59+D60+D61+D62+D63+D64</f>
        <v>799015.8217819158</v>
      </c>
      <c r="E65" s="68">
        <f>E57+E58+E59+E60+E61+E62+E63+E64</f>
        <v>1038728.64</v>
      </c>
      <c r="F65" s="68">
        <f>F57+F58+F59+F60+F61+F63+F64</f>
        <v>-275283.88</v>
      </c>
      <c r="G65" s="68">
        <f>SUM(G57:G64)</f>
        <v>-771.01</v>
      </c>
    </row>
    <row r="66" spans="1:7" s="35" customFormat="1" ht="14.25" customHeight="1">
      <c r="A66" s="77"/>
      <c r="B66" s="69"/>
      <c r="C66" s="63"/>
      <c r="D66" s="63"/>
      <c r="E66" s="63"/>
      <c r="F66" s="63"/>
      <c r="G66" s="72"/>
    </row>
    <row r="67" spans="1:7" s="35" customFormat="1" ht="50.25" customHeight="1">
      <c r="A67" s="70" t="s">
        <v>19</v>
      </c>
      <c r="B67" s="71"/>
      <c r="C67" s="36"/>
      <c r="D67" s="36"/>
      <c r="E67" s="36"/>
      <c r="F67" s="36"/>
      <c r="G67" s="72">
        <f>F65</f>
        <v>-275283.88</v>
      </c>
    </row>
    <row r="68" spans="1:7" s="35" customFormat="1" ht="16.5" customHeight="1">
      <c r="A68" s="70" t="s">
        <v>48</v>
      </c>
      <c r="B68" s="71"/>
      <c r="C68" s="36"/>
      <c r="D68" s="36"/>
      <c r="E68" s="36"/>
      <c r="F68" s="36"/>
      <c r="G68" s="72">
        <v>-119319.54</v>
      </c>
    </row>
    <row r="69" spans="1:7" s="35" customFormat="1" ht="64.5" customHeight="1">
      <c r="A69" s="70" t="s">
        <v>18</v>
      </c>
      <c r="B69" s="71"/>
      <c r="C69" s="46"/>
      <c r="D69" s="46"/>
      <c r="E69" s="46"/>
      <c r="F69" s="46"/>
      <c r="G69" s="72">
        <f>G65+G67-F61-F64+B52+G68</f>
        <v>-131543.2</v>
      </c>
    </row>
    <row r="70" spans="1:7" s="37" customFormat="1" ht="33.75" customHeight="1">
      <c r="A70" s="83" t="s">
        <v>46</v>
      </c>
      <c r="B70" s="84"/>
      <c r="C70" s="73"/>
      <c r="D70" s="73"/>
      <c r="E70" s="73"/>
      <c r="F70" s="73"/>
      <c r="G70" s="74">
        <f>C42+B52+G65+G67+G68</f>
        <v>-210590.8399999999</v>
      </c>
    </row>
    <row r="71" spans="1:7" s="27" customFormat="1" ht="39.75" customHeight="1">
      <c r="A71" s="1"/>
      <c r="B71" s="1"/>
      <c r="C71" s="1"/>
      <c r="D71" s="2"/>
      <c r="E71" s="1"/>
      <c r="F71" s="1"/>
      <c r="G71" s="1"/>
    </row>
    <row r="72" spans="1:7" ht="18">
      <c r="A72" s="75" t="s">
        <v>49</v>
      </c>
      <c r="B72" s="75"/>
      <c r="C72" s="75"/>
      <c r="D72" s="75"/>
      <c r="E72" s="75"/>
      <c r="F72" s="80" t="s">
        <v>50</v>
      </c>
      <c r="G72" s="80"/>
    </row>
    <row r="73" spans="3:4" s="37" customFormat="1" ht="15">
      <c r="C73" s="47"/>
      <c r="D73" s="38"/>
    </row>
    <row r="74" spans="3:4" s="37" customFormat="1" ht="15">
      <c r="C74" s="47"/>
      <c r="D74" s="38"/>
    </row>
  </sheetData>
  <mergeCells count="23">
    <mergeCell ref="D54:D55"/>
    <mergeCell ref="A53:B53"/>
    <mergeCell ref="A54:A55"/>
    <mergeCell ref="B54:B55"/>
    <mergeCell ref="C54:C55"/>
    <mergeCell ref="A1:G1"/>
    <mergeCell ref="D2:G2"/>
    <mergeCell ref="D3:G3"/>
    <mergeCell ref="C4:G4"/>
    <mergeCell ref="A70:B70"/>
    <mergeCell ref="A6:C6"/>
    <mergeCell ref="A7:C7"/>
    <mergeCell ref="C42:C43"/>
    <mergeCell ref="A42:A43"/>
    <mergeCell ref="B42:B43"/>
    <mergeCell ref="A47:B47"/>
    <mergeCell ref="A48:B48"/>
    <mergeCell ref="A49:B49"/>
    <mergeCell ref="A50:B50"/>
    <mergeCell ref="F72:G72"/>
    <mergeCell ref="E54:E55"/>
    <mergeCell ref="F54:F55"/>
    <mergeCell ref="G54:G55"/>
  </mergeCells>
  <printOptions/>
  <pageMargins left="0.29" right="0.36" top="0.3937007874015748" bottom="0.3937007874015748" header="0.5118110236220472" footer="0.5118110236220472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2015-03-23T10:42:28Z</cp:lastPrinted>
  <dcterms:created xsi:type="dcterms:W3CDTF">2011-10-17T12:30:43Z</dcterms:created>
  <dcterms:modified xsi:type="dcterms:W3CDTF">2015-04-06T07:02:39Z</dcterms:modified>
  <cp:category/>
  <cp:version/>
  <cp:contentType/>
  <cp:contentStatus/>
</cp:coreProperties>
</file>