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'Лист1'!$A$1:$G$65</definedName>
  </definedNames>
  <calcPr fullCalcOnLoad="1"/>
</workbook>
</file>

<file path=xl/sharedStrings.xml><?xml version="1.0" encoding="utf-8"?>
<sst xmlns="http://schemas.openxmlformats.org/spreadsheetml/2006/main" count="56" uniqueCount="52">
  <si>
    <t>Капитальный ремонт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</si>
  <si>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</si>
  <si>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</si>
  <si>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</si>
  <si>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</si>
  <si>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</si>
  <si>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</si>
  <si>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</si>
  <si>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ул.Школьная, д.59</t>
  </si>
  <si>
    <t>ИТОГО</t>
  </si>
  <si>
    <t>Дата выполнения работ</t>
  </si>
  <si>
    <t>Электроэнергия ОДН</t>
  </si>
  <si>
    <t>УТВЕРЖДАЮ</t>
  </si>
  <si>
    <t>Директор ООО "УК"Колтома"</t>
  </si>
  <si>
    <t>______________________Т.П.Комолкина</t>
  </si>
  <si>
    <t>Начислено жильцам</t>
  </si>
  <si>
    <t>Израсходовано всего, в том числе:</t>
  </si>
  <si>
    <t>Фактическая экономия (+), перерасход (-) ст.6=ст.2-ст.4</t>
  </si>
  <si>
    <t>Содержание дома (без текущего ремонта), в том числе: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</si>
  <si>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</si>
  <si>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Задолженность населения на конец периода (без учета задолженности по текущему и капитальному ремонту)</t>
  </si>
  <si>
    <t xml:space="preserve">Финансовый отчет за 2014 год  МКД по адресу : </t>
  </si>
  <si>
    <t>Остаток средств капитального ремонта на 01.01.2014г.</t>
  </si>
  <si>
    <t>Остаток средств капитального ремонта на 01.01.2015г. При 100 % оплате</t>
  </si>
  <si>
    <t xml:space="preserve">Задолженность населения по статье "капитальный ремонт" на 31.12.2014г. </t>
  </si>
  <si>
    <t>Остаток средств текущего ремонта на 01.01.2014г.</t>
  </si>
  <si>
    <t>Остаток средств текущего ремонта на 01.01.2015г. При 100 % оплате</t>
  </si>
  <si>
    <t xml:space="preserve">Задолженность населения по статье "текущий ремонт" на 31.12.2014г. </t>
  </si>
  <si>
    <t>Остаток средств по капитальному и текущему ремонту  на 01.01.2015г. с учетом задолженности</t>
  </si>
  <si>
    <t>Замена канализации в подвале</t>
  </si>
  <si>
    <t>Демонтаж газопровода в кв.№ 75</t>
  </si>
  <si>
    <t>Ремонт межпанельных швов 1 этажа</t>
  </si>
  <si>
    <t>Ремонт балконной плиты кв. № 55</t>
  </si>
  <si>
    <t>Установка тамбурных дверей из алюминия</t>
  </si>
  <si>
    <t>Задолженность (-), переплата (+) собственников по начисленным платежам за 2013 год</t>
  </si>
  <si>
    <t>Начислено собственникам жилого и нежилого помещения за 2014 год</t>
  </si>
  <si>
    <t>Оплачено собственниками жилого и нежилого помещения за 2014 год</t>
  </si>
  <si>
    <t>Начислено поставщиками за 2014 год</t>
  </si>
  <si>
    <t>Задолженность (-), переплата (+) собственников по начисленным платежам за 2014 год</t>
  </si>
  <si>
    <t>А</t>
  </si>
  <si>
    <t>плата за услуги по управлению многоквартирным домом</t>
  </si>
  <si>
    <t>Сбор средств уполномоченному представителю</t>
  </si>
  <si>
    <t>Финансовый результат на 01.01.2015 г.</t>
  </si>
  <si>
    <t>Перерасчет по отоплению в 2014г.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</si>
  <si>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2013г.</t>
  </si>
  <si>
    <t>Экономист</t>
  </si>
  <si>
    <t>С.Л. Газизова</t>
  </si>
  <si>
    <t xml:space="preserve">Поверка теплосчетчика "Магика" в комплекте по системе отопления и ГВС </t>
  </si>
  <si>
    <t>Площадь дома -4485,4 м2</t>
  </si>
  <si>
    <t xml:space="preserve">Оплачено населением с учетом задолженности на начало года </t>
  </si>
  <si>
    <t>Замена аварийного участка трубопровода на вводе ХВС</t>
  </si>
  <si>
    <t>Замена аварийного участка системы канализации по стояку в кв. № 21,25,29,33,37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</si>
</sst>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2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  <font>
      <b/>
      <sz val="14"/>
      <name val="Arial Rounded MT Bold"/>
      <family val="2"/>
    </font>
    <font>
      <sz val="11"/>
      <name val="Arial"/>
      <family val="2"/>
    </font>
    <font>
      <b/>
      <sz val="11"/>
      <name val="Arial Rounded MT Bold"/>
      <family val="2"/>
    </font>
    <font>
      <i/>
      <sz val="12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5" fillId="0" borderId="0" xfId="17" applyNumberFormat="1" applyFont="1" applyBorder="1" applyAlignment="1">
      <alignment horizontal="center" vertical="center" wrapText="1"/>
      <protection/>
    </xf>
    <xf numFmtId="4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4" fontId="4" fillId="0" borderId="3" xfId="18" applyNumberFormat="1" applyFont="1" applyBorder="1" applyAlignment="1">
      <alignment horizontal="center" vertical="center" wrapText="1"/>
      <protection/>
    </xf>
    <xf numFmtId="4" fontId="3" fillId="2" borderId="0" xfId="0" applyNumberFormat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/>
    </xf>
    <xf numFmtId="4" fontId="8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4" fontId="10" fillId="0" borderId="22" xfId="17" applyNumberFormat="1" applyFont="1" applyBorder="1" applyAlignment="1">
      <alignment horizontal="center" vertical="center" wrapText="1"/>
      <protection/>
    </xf>
    <xf numFmtId="4" fontId="10" fillId="0" borderId="23" xfId="17" applyNumberFormat="1" applyFont="1" applyBorder="1" applyAlignment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view="pageBreakPreview" zoomScale="75" zoomScaleSheetLayoutView="75" workbookViewId="0" topLeftCell="A1">
      <selection activeCell="E25" sqref="E25"/>
    </sheetView>
  </sheetViews>
  <sheetFormatPr defaultColWidth="9.00390625" defaultRowHeight="12.75"/>
  <cols>
    <col min="1" max="1" width="61.25390625" style="1" customWidth="1"/>
    <col min="2" max="2" width="20.375" style="1" customWidth="1"/>
    <col min="3" max="3" width="19.875" style="1" customWidth="1"/>
    <col min="4" max="4" width="16.625" style="1" customWidth="1"/>
    <col min="5" max="5" width="18.25390625" style="1" customWidth="1"/>
    <col min="6" max="6" width="20.875" style="1" customWidth="1"/>
    <col min="7" max="7" width="20.00390625" style="1" customWidth="1"/>
    <col min="8" max="16384" width="9.125" style="1" customWidth="1"/>
  </cols>
  <sheetData>
    <row r="1" spans="1:7" s="6" customFormat="1" ht="18.75" thickBot="1">
      <c r="A1" s="89" t="s">
        <v>2</v>
      </c>
      <c r="B1" s="89"/>
      <c r="C1" s="89"/>
      <c r="D1" s="89"/>
      <c r="E1" s="89"/>
      <c r="F1" s="89"/>
      <c r="G1" s="89"/>
    </row>
    <row r="2" spans="1:7" s="6" customFormat="1" ht="18">
      <c r="A2" s="5"/>
      <c r="B2" s="5"/>
      <c r="C2" s="8"/>
      <c r="D2" s="90" t="s">
        <v>12</v>
      </c>
      <c r="E2" s="90"/>
      <c r="F2" s="90"/>
      <c r="G2" s="90"/>
    </row>
    <row r="3" spans="1:7" s="6" customFormat="1" ht="25.5" customHeight="1">
      <c r="A3" s="5"/>
      <c r="B3" s="5"/>
      <c r="C3" s="8"/>
      <c r="D3" s="91" t="s">
        <v>13</v>
      </c>
      <c r="E3" s="91"/>
      <c r="F3" s="91"/>
      <c r="G3" s="91"/>
    </row>
    <row r="4" spans="1:7" s="6" customFormat="1" ht="22.5" customHeight="1">
      <c r="A4" s="5"/>
      <c r="B4" s="5"/>
      <c r="C4" s="91" t="s">
        <v>14</v>
      </c>
      <c r="D4" s="91"/>
      <c r="E4" s="91"/>
      <c r="F4" s="91"/>
      <c r="G4" s="91"/>
    </row>
    <row r="5" spans="1:6" ht="15">
      <c r="A5" s="3"/>
      <c r="B5" s="3"/>
      <c r="C5" s="3"/>
      <c r="D5" s="3"/>
      <c r="E5" s="4"/>
      <c r="F5" s="4"/>
    </row>
    <row r="6" spans="1:5" s="24" customFormat="1" ht="27" customHeight="1">
      <c r="A6" s="80" t="s">
        <v>21</v>
      </c>
      <c r="B6" s="80"/>
      <c r="C6" s="80"/>
      <c r="D6" s="23"/>
      <c r="E6" s="23"/>
    </row>
    <row r="7" spans="1:6" s="24" customFormat="1" ht="18">
      <c r="A7" s="81" t="s">
        <v>8</v>
      </c>
      <c r="B7" s="81"/>
      <c r="C7" s="81"/>
      <c r="D7" s="25"/>
      <c r="E7" s="25"/>
      <c r="F7" s="26"/>
    </row>
    <row r="8" spans="1:6" s="10" customFormat="1" ht="27.75" customHeight="1">
      <c r="A8" s="46" t="s">
        <v>48</v>
      </c>
      <c r="B8" s="11"/>
      <c r="C8" s="11"/>
      <c r="D8" s="11"/>
      <c r="E8" s="11"/>
      <c r="F8" s="12"/>
    </row>
    <row r="9" spans="1:4" s="10" customFormat="1" ht="20.25" customHeight="1" thickBot="1">
      <c r="A9" s="47" t="s">
        <v>0</v>
      </c>
      <c r="B9" s="9"/>
      <c r="C9" s="9"/>
      <c r="D9" s="9"/>
    </row>
    <row r="10" spans="1:3" s="10" customFormat="1" ht="33.75" customHeight="1">
      <c r="A10" s="33" t="s">
        <v>22</v>
      </c>
      <c r="B10" s="36"/>
      <c r="C10" s="37">
        <v>-120110.35</v>
      </c>
    </row>
    <row r="11" spans="1:3" s="10" customFormat="1" ht="24.75" customHeight="1">
      <c r="A11" s="29" t="s">
        <v>15</v>
      </c>
      <c r="B11" s="7"/>
      <c r="C11" s="48">
        <v>320536.52</v>
      </c>
    </row>
    <row r="12" spans="1:3" s="10" customFormat="1" ht="30" customHeight="1">
      <c r="A12" s="29" t="s">
        <v>16</v>
      </c>
      <c r="B12" s="7" t="s">
        <v>10</v>
      </c>
      <c r="C12" s="38">
        <f>SUM(C13:C14)</f>
        <v>51000</v>
      </c>
    </row>
    <row r="13" spans="1:3" s="10" customFormat="1" ht="21.75" customHeight="1">
      <c r="A13" s="44" t="s">
        <v>29</v>
      </c>
      <c r="B13" s="13">
        <v>41748</v>
      </c>
      <c r="C13" s="39">
        <v>51000</v>
      </c>
    </row>
    <row r="14" spans="1:3" s="10" customFormat="1" ht="15" hidden="1">
      <c r="A14" s="28"/>
      <c r="B14" s="13"/>
      <c r="C14" s="39"/>
    </row>
    <row r="15" spans="1:3" s="10" customFormat="1" ht="35.25" customHeight="1">
      <c r="A15" s="29" t="s">
        <v>23</v>
      </c>
      <c r="B15" s="14"/>
      <c r="C15" s="15">
        <f>C10+C11-C12</f>
        <v>149426.17</v>
      </c>
    </row>
    <row r="16" spans="1:3" s="10" customFormat="1" ht="33" customHeight="1">
      <c r="A16" s="29" t="s">
        <v>49</v>
      </c>
      <c r="B16" s="16"/>
      <c r="C16" s="45">
        <f>C11+C17</f>
        <v>271885.37</v>
      </c>
    </row>
    <row r="17" spans="1:3" s="10" customFormat="1" ht="33" customHeight="1" thickBot="1">
      <c r="A17" s="31" t="s">
        <v>24</v>
      </c>
      <c r="B17" s="17"/>
      <c r="C17" s="74">
        <v>-48651.15</v>
      </c>
    </row>
    <row r="18" spans="1:3" s="10" customFormat="1" ht="15">
      <c r="A18" s="32"/>
      <c r="B18" s="12"/>
      <c r="C18" s="18"/>
    </row>
    <row r="19" spans="1:3" s="10" customFormat="1" ht="15.75" thickBot="1">
      <c r="A19" s="27" t="s">
        <v>1</v>
      </c>
      <c r="B19" s="9"/>
      <c r="C19" s="19"/>
    </row>
    <row r="20" spans="1:3" s="10" customFormat="1" ht="35.25" customHeight="1">
      <c r="A20" s="33" t="s">
        <v>25</v>
      </c>
      <c r="B20" s="36"/>
      <c r="C20" s="37">
        <v>228927.17</v>
      </c>
    </row>
    <row r="21" spans="1:3" s="10" customFormat="1" ht="21" customHeight="1">
      <c r="A21" s="29" t="s">
        <v>15</v>
      </c>
      <c r="B21" s="7"/>
      <c r="C21" s="48">
        <v>310117.09</v>
      </c>
    </row>
    <row r="22" spans="1:3" s="10" customFormat="1" ht="32.25" customHeight="1">
      <c r="A22" s="29" t="s">
        <v>16</v>
      </c>
      <c r="B22" s="7" t="s">
        <v>10</v>
      </c>
      <c r="C22" s="38">
        <f>C23+C24+C25+C26+C27+C28+C29</f>
        <v>231679.94</v>
      </c>
    </row>
    <row r="23" spans="1:3" s="10" customFormat="1" ht="15">
      <c r="A23" s="30" t="s">
        <v>30</v>
      </c>
      <c r="B23" s="13">
        <v>41771</v>
      </c>
      <c r="C23" s="39">
        <v>3370.16</v>
      </c>
    </row>
    <row r="24" spans="1:3" s="10" customFormat="1" ht="15">
      <c r="A24" s="30" t="s">
        <v>31</v>
      </c>
      <c r="B24" s="13">
        <v>41862</v>
      </c>
      <c r="C24" s="39">
        <v>39184</v>
      </c>
    </row>
    <row r="25" spans="1:3" s="10" customFormat="1" ht="24" customHeight="1">
      <c r="A25" s="30" t="s">
        <v>50</v>
      </c>
      <c r="B25" s="13">
        <v>41890</v>
      </c>
      <c r="C25" s="39">
        <v>5476</v>
      </c>
    </row>
    <row r="26" spans="1:3" s="10" customFormat="1" ht="30">
      <c r="A26" s="30" t="s">
        <v>51</v>
      </c>
      <c r="B26" s="13">
        <v>41900</v>
      </c>
      <c r="C26" s="39">
        <v>25872</v>
      </c>
    </row>
    <row r="27" spans="1:3" s="10" customFormat="1" ht="18" customHeight="1">
      <c r="A27" s="30" t="s">
        <v>32</v>
      </c>
      <c r="B27" s="13">
        <v>41919</v>
      </c>
      <c r="C27" s="39">
        <v>18000</v>
      </c>
    </row>
    <row r="28" spans="1:3" s="10" customFormat="1" ht="18" customHeight="1">
      <c r="A28" s="30" t="s">
        <v>33</v>
      </c>
      <c r="B28" s="13">
        <v>41969</v>
      </c>
      <c r="C28" s="39">
        <v>114777.78</v>
      </c>
    </row>
    <row r="29" spans="1:3" s="10" customFormat="1" ht="30">
      <c r="A29" s="30" t="s">
        <v>47</v>
      </c>
      <c r="B29" s="13">
        <v>41973</v>
      </c>
      <c r="C29" s="39">
        <v>25000</v>
      </c>
    </row>
    <row r="30" spans="1:3" s="10" customFormat="1" ht="33" customHeight="1">
      <c r="A30" s="29" t="s">
        <v>26</v>
      </c>
      <c r="B30" s="7"/>
      <c r="C30" s="15">
        <f>C20+C21-C22</f>
        <v>307364.32</v>
      </c>
    </row>
    <row r="31" spans="1:3" s="10" customFormat="1" ht="37.5" customHeight="1">
      <c r="A31" s="29" t="s">
        <v>49</v>
      </c>
      <c r="B31" s="16"/>
      <c r="C31" s="45">
        <f>C21+C32</f>
        <v>279836.27</v>
      </c>
    </row>
    <row r="32" spans="1:3" s="10" customFormat="1" ht="30.75" thickBot="1">
      <c r="A32" s="31" t="s">
        <v>27</v>
      </c>
      <c r="B32" s="17"/>
      <c r="C32" s="74">
        <f>-21608.4-8672.42</f>
        <v>-30280.82</v>
      </c>
    </row>
    <row r="33" spans="1:3" s="10" customFormat="1" ht="15.75" thickBot="1">
      <c r="A33" s="34"/>
      <c r="B33" s="20"/>
      <c r="C33" s="19"/>
    </row>
    <row r="34" spans="1:3" s="10" customFormat="1" ht="33" customHeight="1">
      <c r="A34" s="85" t="s">
        <v>28</v>
      </c>
      <c r="B34" s="87"/>
      <c r="C34" s="93">
        <f>C15+C17+C30+C32</f>
        <v>377858.52</v>
      </c>
    </row>
    <row r="35" spans="1:3" s="10" customFormat="1" ht="15.75" thickBot="1">
      <c r="A35" s="86"/>
      <c r="B35" s="88"/>
      <c r="C35" s="94"/>
    </row>
    <row r="36" spans="1:3" s="10" customFormat="1" ht="15">
      <c r="A36" s="32"/>
      <c r="B36" s="12"/>
      <c r="C36" s="21"/>
    </row>
    <row r="37" spans="1:4" s="10" customFormat="1" ht="15.75" customHeight="1" hidden="1">
      <c r="A37" s="35"/>
      <c r="B37" s="11"/>
      <c r="C37" s="11"/>
      <c r="D37" s="11"/>
    </row>
    <row r="38" spans="1:7" s="10" customFormat="1" ht="15" hidden="1">
      <c r="A38" s="35"/>
      <c r="B38" s="11"/>
      <c r="C38" s="11"/>
      <c r="D38" s="11"/>
      <c r="E38" s="12"/>
      <c r="F38" s="12"/>
      <c r="G38" s="12"/>
    </row>
    <row r="39" spans="1:7" s="10" customFormat="1" ht="23.25" customHeight="1" hidden="1">
      <c r="A39" s="35"/>
      <c r="B39" s="11"/>
      <c r="C39" s="22"/>
      <c r="D39" s="11"/>
      <c r="E39" s="12"/>
      <c r="F39" s="12"/>
      <c r="G39" s="12"/>
    </row>
    <row r="40" spans="1:7" s="10" customFormat="1" ht="18" customHeight="1" hidden="1">
      <c r="A40" s="92"/>
      <c r="B40" s="92"/>
      <c r="C40" s="11"/>
      <c r="D40" s="18"/>
      <c r="E40" s="12"/>
      <c r="F40" s="12"/>
      <c r="G40" s="12"/>
    </row>
    <row r="41" spans="1:7" s="10" customFormat="1" ht="15" hidden="1">
      <c r="A41" s="92"/>
      <c r="B41" s="92"/>
      <c r="C41" s="40"/>
      <c r="D41" s="18"/>
      <c r="E41" s="18"/>
      <c r="F41" s="18"/>
      <c r="G41" s="18"/>
    </row>
    <row r="42" spans="1:7" s="10" customFormat="1" ht="15" hidden="1">
      <c r="A42" s="92"/>
      <c r="B42" s="92"/>
      <c r="C42" s="40"/>
      <c r="D42" s="18"/>
      <c r="E42" s="18"/>
      <c r="F42" s="18"/>
      <c r="G42" s="18"/>
    </row>
    <row r="43" spans="1:7" s="9" customFormat="1" ht="15">
      <c r="A43" s="92"/>
      <c r="B43" s="92"/>
      <c r="C43" s="40"/>
      <c r="D43" s="40"/>
      <c r="E43" s="40"/>
      <c r="F43" s="40"/>
      <c r="G43" s="40"/>
    </row>
    <row r="44" spans="1:7" s="10" customFormat="1" ht="60.75" customHeight="1">
      <c r="A44" s="67" t="s">
        <v>44</v>
      </c>
      <c r="B44" s="49">
        <v>143962.33</v>
      </c>
      <c r="C44" s="50"/>
      <c r="D44" s="51"/>
      <c r="E44" s="52"/>
      <c r="F44" s="52"/>
      <c r="G44" s="52"/>
    </row>
    <row r="45" spans="1:7" s="41" customFormat="1" ht="17.25" customHeight="1">
      <c r="A45" s="82"/>
      <c r="B45" s="82"/>
      <c r="C45" s="53"/>
      <c r="D45" s="54"/>
      <c r="E45" s="55"/>
      <c r="F45" s="55"/>
      <c r="G45" s="55"/>
    </row>
    <row r="46" spans="1:7" s="42" customFormat="1" ht="15" customHeight="1">
      <c r="A46" s="76" t="s">
        <v>3</v>
      </c>
      <c r="B46" s="76" t="s">
        <v>34</v>
      </c>
      <c r="C46" s="84" t="s">
        <v>35</v>
      </c>
      <c r="D46" s="76" t="s">
        <v>36</v>
      </c>
      <c r="E46" s="76" t="s">
        <v>37</v>
      </c>
      <c r="F46" s="76" t="s">
        <v>38</v>
      </c>
      <c r="G46" s="76" t="s">
        <v>17</v>
      </c>
    </row>
    <row r="47" spans="1:7" s="42" customFormat="1" ht="84.75" customHeight="1">
      <c r="A47" s="76"/>
      <c r="B47" s="76"/>
      <c r="C47" s="76"/>
      <c r="D47" s="76"/>
      <c r="E47" s="83"/>
      <c r="F47" s="76"/>
      <c r="G47" s="83"/>
    </row>
    <row r="48" spans="1:7" s="42" customFormat="1" ht="15">
      <c r="A48" s="56" t="s">
        <v>39</v>
      </c>
      <c r="B48" s="56">
        <v>1</v>
      </c>
      <c r="C48" s="56">
        <v>2</v>
      </c>
      <c r="D48" s="57">
        <v>3</v>
      </c>
      <c r="E48" s="58">
        <v>4</v>
      </c>
      <c r="F48" s="58">
        <v>5</v>
      </c>
      <c r="G48" s="58">
        <v>6</v>
      </c>
    </row>
    <row r="49" spans="1:7" s="42" customFormat="1" ht="16.5" customHeight="1">
      <c r="A49" s="59" t="s">
        <v>4</v>
      </c>
      <c r="B49" s="60">
        <v>-3362.78</v>
      </c>
      <c r="C49" s="60"/>
      <c r="D49" s="60">
        <f>F49-B49+C49</f>
        <v>2456.1200000000003</v>
      </c>
      <c r="E49" s="60"/>
      <c r="F49" s="60">
        <v>-906.66</v>
      </c>
      <c r="G49" s="60">
        <f>C49-E49</f>
        <v>0</v>
      </c>
    </row>
    <row r="50" spans="1:7" s="42" customFormat="1" ht="16.5" customHeight="1">
      <c r="A50" s="59" t="s">
        <v>5</v>
      </c>
      <c r="B50" s="60">
        <v>-29311.35</v>
      </c>
      <c r="C50" s="60"/>
      <c r="D50" s="60">
        <v>29311.35</v>
      </c>
      <c r="E50" s="60"/>
      <c r="F50" s="60">
        <v>0</v>
      </c>
      <c r="G50" s="60">
        <f aca="true" t="shared" si="0" ref="G50:G57">C50-E50</f>
        <v>0</v>
      </c>
    </row>
    <row r="51" spans="1:7" s="42" customFormat="1" ht="16.5" customHeight="1">
      <c r="A51" s="59" t="s">
        <v>6</v>
      </c>
      <c r="B51" s="60">
        <v>-1102.8</v>
      </c>
      <c r="C51" s="60">
        <f>E51</f>
        <v>126411.88</v>
      </c>
      <c r="D51" s="60">
        <f>B51+C51+F51+285.72</f>
        <v>108861.16</v>
      </c>
      <c r="E51" s="60">
        <f>126228.21+183.67</f>
        <v>126411.88</v>
      </c>
      <c r="F51" s="60">
        <v>-16733.64</v>
      </c>
      <c r="G51" s="60">
        <f t="shared" si="0"/>
        <v>0</v>
      </c>
    </row>
    <row r="52" spans="1:7" s="42" customFormat="1" ht="16.5" customHeight="1">
      <c r="A52" s="59" t="s">
        <v>7</v>
      </c>
      <c r="B52" s="60">
        <v>-1805.98</v>
      </c>
      <c r="C52" s="60">
        <f>E52</f>
        <v>133619.73</v>
      </c>
      <c r="D52" s="60">
        <f>B52+C52+F52+183.67</f>
        <v>114283.03</v>
      </c>
      <c r="E52" s="60">
        <f>133436.06+183.67</f>
        <v>133619.73</v>
      </c>
      <c r="F52" s="60">
        <v>-17714.39</v>
      </c>
      <c r="G52" s="60">
        <f t="shared" si="0"/>
        <v>0</v>
      </c>
    </row>
    <row r="53" spans="1:7" s="42" customFormat="1" ht="16.5" customHeight="1">
      <c r="A53" s="59" t="s">
        <v>18</v>
      </c>
      <c r="B53" s="60">
        <v>-16979.06</v>
      </c>
      <c r="C53" s="60">
        <v>694742.88</v>
      </c>
      <c r="D53" s="60">
        <f>B53+C53+F53</f>
        <v>577563.76</v>
      </c>
      <c r="E53" s="60">
        <f>C53</f>
        <v>694742.88</v>
      </c>
      <c r="F53" s="60">
        <v>-100200.06</v>
      </c>
      <c r="G53" s="60">
        <f t="shared" si="0"/>
        <v>0</v>
      </c>
    </row>
    <row r="54" spans="1:7" s="42" customFormat="1" ht="16.5" customHeight="1">
      <c r="A54" s="59" t="s">
        <v>40</v>
      </c>
      <c r="B54" s="60">
        <v>0</v>
      </c>
      <c r="C54" s="61">
        <f>11.34*4485.4+8.46*4485.4</f>
        <v>88810.92</v>
      </c>
      <c r="D54" s="60">
        <f>D53/C53*C54</f>
        <v>73831.58627585963</v>
      </c>
      <c r="E54" s="61">
        <f>C54</f>
        <v>88810.92</v>
      </c>
      <c r="F54" s="60">
        <v>0</v>
      </c>
      <c r="G54" s="60">
        <f t="shared" si="0"/>
        <v>0</v>
      </c>
    </row>
    <row r="55" spans="1:7" s="41" customFormat="1" ht="16.5" customHeight="1">
      <c r="A55" s="59" t="s">
        <v>11</v>
      </c>
      <c r="B55" s="60">
        <v>1163.52</v>
      </c>
      <c r="C55" s="62">
        <v>14591.14</v>
      </c>
      <c r="D55" s="60">
        <f>F55+B55+C55</f>
        <v>15344.119999999999</v>
      </c>
      <c r="E55" s="60">
        <f>C55</f>
        <v>14591.14</v>
      </c>
      <c r="F55" s="60">
        <v>-410.54</v>
      </c>
      <c r="G55" s="60">
        <f t="shared" si="0"/>
        <v>0</v>
      </c>
    </row>
    <row r="56" spans="1:7" s="42" customFormat="1" ht="16.5" customHeight="1">
      <c r="A56" s="63" t="s">
        <v>41</v>
      </c>
      <c r="B56" s="60">
        <v>0</v>
      </c>
      <c r="C56" s="61">
        <v>0</v>
      </c>
      <c r="D56" s="60">
        <f>F56+B56+C56</f>
        <v>0</v>
      </c>
      <c r="E56" s="61">
        <f>D56</f>
        <v>0</v>
      </c>
      <c r="F56" s="60">
        <v>0</v>
      </c>
      <c r="G56" s="60">
        <f t="shared" si="0"/>
        <v>0</v>
      </c>
    </row>
    <row r="57" spans="1:7" s="42" customFormat="1" ht="16.5" customHeight="1">
      <c r="A57" s="64" t="s">
        <v>9</v>
      </c>
      <c r="B57" s="65">
        <f>B49+B50+B51+B52+B53+B54+B55+B56</f>
        <v>-51398.450000000004</v>
      </c>
      <c r="C57" s="65">
        <f>C49+C50+C51+C52+C53+C54+C55+C56</f>
        <v>1058176.55</v>
      </c>
      <c r="D57" s="65">
        <f>D49+D50+D51+D52+D53+D54+D55+D56</f>
        <v>921651.1262758597</v>
      </c>
      <c r="E57" s="65">
        <f>E49+E50+E51+E52+E53+E54+E55+E56</f>
        <v>1058176.55</v>
      </c>
      <c r="F57" s="65">
        <f>F49+F50+F51+F52+F53+F55+F56</f>
        <v>-135965.29</v>
      </c>
      <c r="G57" s="65">
        <f t="shared" si="0"/>
        <v>0</v>
      </c>
    </row>
    <row r="58" spans="1:7" s="10" customFormat="1" ht="10.5" customHeight="1">
      <c r="A58" s="75"/>
      <c r="B58" s="66"/>
      <c r="C58" s="60"/>
      <c r="D58" s="60"/>
      <c r="E58" s="60"/>
      <c r="F58" s="60"/>
      <c r="G58" s="69"/>
    </row>
    <row r="59" spans="1:7" s="10" customFormat="1" ht="53.25" customHeight="1">
      <c r="A59" s="67" t="s">
        <v>20</v>
      </c>
      <c r="B59" s="68"/>
      <c r="C59" s="43"/>
      <c r="D59" s="43"/>
      <c r="E59" s="43"/>
      <c r="F59" s="43"/>
      <c r="G59" s="69">
        <f>F57</f>
        <v>-135965.29</v>
      </c>
    </row>
    <row r="60" spans="1:7" s="10" customFormat="1" ht="18.75" customHeight="1">
      <c r="A60" s="67" t="s">
        <v>43</v>
      </c>
      <c r="B60" s="68"/>
      <c r="C60" s="43"/>
      <c r="D60" s="43"/>
      <c r="E60" s="43"/>
      <c r="F60" s="43"/>
      <c r="G60" s="69">
        <v>-156086.76</v>
      </c>
    </row>
    <row r="61" spans="1:7" s="10" customFormat="1" ht="54" customHeight="1">
      <c r="A61" s="67" t="s">
        <v>19</v>
      </c>
      <c r="B61" s="68"/>
      <c r="C61" s="70"/>
      <c r="D61" s="70"/>
      <c r="E61" s="70"/>
      <c r="F61" s="70"/>
      <c r="G61" s="69">
        <f>G57+G59-F53-F56+B44+G60</f>
        <v>-47889.66000000003</v>
      </c>
    </row>
    <row r="62" spans="1:7" s="24" customFormat="1" ht="27" customHeight="1">
      <c r="A62" s="77" t="s">
        <v>42</v>
      </c>
      <c r="B62" s="78"/>
      <c r="C62" s="71"/>
      <c r="D62" s="71"/>
      <c r="E62" s="71"/>
      <c r="F62" s="71"/>
      <c r="G62" s="72">
        <f>C34+B44+G59+G60</f>
        <v>229768.79999999993</v>
      </c>
    </row>
    <row r="63" spans="1:7" s="10" customFormat="1" ht="30" customHeight="1">
      <c r="A63" s="1"/>
      <c r="B63" s="1"/>
      <c r="C63" s="1"/>
      <c r="D63" s="73"/>
      <c r="E63" s="1"/>
      <c r="F63" s="1"/>
      <c r="G63" s="1"/>
    </row>
    <row r="64" spans="1:7" ht="18">
      <c r="A64" s="6" t="s">
        <v>45</v>
      </c>
      <c r="B64" s="6"/>
      <c r="C64" s="6"/>
      <c r="D64" s="6"/>
      <c r="E64" s="6"/>
      <c r="F64" s="79" t="s">
        <v>46</v>
      </c>
      <c r="G64" s="79"/>
    </row>
    <row r="66" spans="1:4" ht="15">
      <c r="A66" s="2"/>
      <c r="B66" s="2"/>
      <c r="C66" s="2"/>
      <c r="D66" s="2"/>
    </row>
  </sheetData>
  <mergeCells count="23">
    <mergeCell ref="A43:B43"/>
    <mergeCell ref="C34:C35"/>
    <mergeCell ref="A40:B40"/>
    <mergeCell ref="A41:B41"/>
    <mergeCell ref="A42:B42"/>
    <mergeCell ref="A1:G1"/>
    <mergeCell ref="D2:G2"/>
    <mergeCell ref="D3:G3"/>
    <mergeCell ref="C4:G4"/>
    <mergeCell ref="A6:C6"/>
    <mergeCell ref="A7:C7"/>
    <mergeCell ref="A45:B45"/>
    <mergeCell ref="G46:G47"/>
    <mergeCell ref="C46:C47"/>
    <mergeCell ref="D46:D47"/>
    <mergeCell ref="E46:E47"/>
    <mergeCell ref="F46:F47"/>
    <mergeCell ref="A34:A35"/>
    <mergeCell ref="B34:B35"/>
    <mergeCell ref="A46:A47"/>
    <mergeCell ref="B46:B47"/>
    <mergeCell ref="A62:B62"/>
    <mergeCell ref="F64:G64"/>
  </mergeCells>
  <printOptions/>
  <pageMargins left="0.43" right="0.7874015748031497" top="0.3937007874015748" bottom="0.3937007874015748" header="0.5118110236220472" footer="0.5118110236220472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2015-03-23T10:50:42Z</cp:lastPrinted>
  <dcterms:created xsi:type="dcterms:W3CDTF">2011-10-17T12:30:43Z</dcterms:created>
  <dcterms:modified xsi:type="dcterms:W3CDTF">2015-04-06T07:16:38Z</dcterms:modified>
  <cp:category/>
  <cp:version/>
  <cp:contentType/>
  <cp:contentStatus/>
</cp:coreProperties>
</file>