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375" activeTab="0"/>
  </bookViews>
  <sheets>
    <sheet name="Лист1" sheetId="1" r:id="rId1"/>
  </sheets>
  <definedNames>
    <definedName name="_xlnm.Print_Area" localSheetId="0">'Лист1'!$A$1:$G$56</definedName>
  </definedNames>
  <calcPr fullCalcOnLoad="1"/>
</workbook>
</file>

<file path=xl/sharedStrings.xml><?xml version="1.0" encoding="utf-8"?>
<sst xmlns="http://schemas.openxmlformats.org/spreadsheetml/2006/main" count="50" uniqueCount="46">
  <si>
    <t>Капитальный ремонт</t>
  </si>
  <si>
    <t>Начислено жильцам</t>
  </si>
  <si>
    <t>Текущий ремонт</t>
  </si>
  <si>
    <t>ООО "УК "Колтома"</t>
  </si>
  <si>
    <t>Наименование услуги</t>
  </si>
  <si>
    <t>ГВС</t>
  </si>
  <si>
    <t>Отопление</t>
  </si>
  <si>
    <t>ХВС</t>
  </si>
  <si>
    <t>Водоотведение</t>
  </si>
  <si>
    <t>ИТОГО</t>
  </si>
  <si>
    <t>Дата выполнения работ</t>
  </si>
  <si>
    <t>Электроэнергия ОДН</t>
  </si>
  <si>
    <t>УТВЕРЖДАЮ</t>
  </si>
  <si>
    <t>Директор ООО "УК"Колтома"</t>
  </si>
  <si>
    <t>Израсходовано всего, в том числе:</t>
  </si>
  <si>
    <t>Результат финансовой деятельности по коммунальным услугам на конец периода (без услуг по содержанию дома,текущего и капитального ремонта)</t>
  </si>
  <si>
    <t>Фактическая экономия (+), перерасход (-) ст.6=ст.2-ст.4</t>
  </si>
  <si>
    <t>А</t>
  </si>
  <si>
    <t>Содержание дома (без текущего ремонта), в том числе:</t>
  </si>
  <si>
    <t>плата за услуги по управлению многоквартирным домом</t>
  </si>
  <si>
    <t>Сбор средств уполномоченному представителю</t>
  </si>
  <si>
    <t>Экономист</t>
  </si>
  <si>
    <t>С.Л. Газизова</t>
  </si>
  <si>
    <t>Площадь дома - 2117,7 м2</t>
  </si>
  <si>
    <t xml:space="preserve">Оплачено населением с учетом задолженности на начало года </t>
  </si>
  <si>
    <t xml:space="preserve">Финансовый отчет за 2015 год  МКД по адресу : </t>
  </si>
  <si>
    <t>Остаток средств капитального ремонта на 01.01.2015г.</t>
  </si>
  <si>
    <t>Остаток средств капитального ремонта на 01.01.2016г. При 100 % оплате</t>
  </si>
  <si>
    <t xml:space="preserve">Задолженность населения по статье "капитальный ремонт" на 31.12.2015г. </t>
  </si>
  <si>
    <t>Остаток средств текущего ремонта на 01.01.2016г. При 100 % оплате</t>
  </si>
  <si>
    <t xml:space="preserve">Задолженность населения по статье "текущий ремонт" на 31.12.2015г. </t>
  </si>
  <si>
    <t>Остаток средств текущего ремонта на 01.01.2015г.</t>
  </si>
  <si>
    <t xml:space="preserve">Поверка теплосчетчика "Магика" в комплекте по системе отопления и ГВС </t>
  </si>
  <si>
    <t>Замена системы ГВС,ХВС и канализации в кв. № 4,8,12,16</t>
  </si>
  <si>
    <t>______________________С.Ю. Комолкин</t>
  </si>
  <si>
    <t>Энергоэффективные мероприятия</t>
  </si>
  <si>
    <t>Остаток средств по капитальному и текущему ремонту  на 01.01.2016г. с учетом задолженности</t>
  </si>
  <si>
    <t>Задолженность (-), переплата (+) собственников по начисленным платежам (за 2014 г.)</t>
  </si>
  <si>
    <t>Начислено собственникам жилого и нежилого помещения за 2015 год</t>
  </si>
  <si>
    <t>Оплачено собственниками жилого и нежилого помещения за 2015 год</t>
  </si>
  <si>
    <t>Начислено поставщиками за 2015 год</t>
  </si>
  <si>
    <t>Задолженность (-), переплата (+) собственников по начисленным платежам (за 2015 г.)</t>
  </si>
  <si>
    <t>ул.30 лет Победы, д. 60</t>
  </si>
  <si>
    <t>Финансовый результат на 01.01.2016 г.</t>
  </si>
  <si>
    <t>Результат финансовой деятельности по коммунальным услугам на конец периода (без услуг по содержанию дома, текущего и капитального ремонта) за 2014г. без задолженности</t>
  </si>
  <si>
    <t>Задолженность населения на конец периода (без учета задолженности по текущему, капитальному ремонту и коммунальным услугам)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</si>
</sst>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Rounded MT Bold"/>
      <family val="2"/>
    </font>
    <font>
      <sz val="12"/>
      <name val="Arial Rounded MT Bold"/>
      <family val="2"/>
    </font>
    <font>
      <sz val="12"/>
      <color indexed="8"/>
      <name val="Arial Rounded MT Bold"/>
      <family val="2"/>
    </font>
    <font>
      <sz val="14"/>
      <name val="Arial Rounded MT Bold"/>
      <family val="2"/>
    </font>
    <font>
      <b/>
      <sz val="14"/>
      <name val="Arial Rounded MT Bold"/>
      <family val="2"/>
    </font>
    <font>
      <sz val="8"/>
      <name val="Arial"/>
      <family val="2"/>
    </font>
    <font>
      <b/>
      <i/>
      <sz val="12"/>
      <name val="Arial Rounded MT Bold"/>
      <family val="2"/>
    </font>
    <font>
      <b/>
      <i/>
      <sz val="12"/>
      <color indexed="8"/>
      <name val="Arial Rounded MT Bold"/>
      <family val="2"/>
    </font>
    <font>
      <i/>
      <sz val="12"/>
      <name val="Arial Rounded MT Bold"/>
      <family val="2"/>
    </font>
    <font>
      <b/>
      <sz val="11"/>
      <name val="Arial Rounded MT Bold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5" fillId="0" borderId="0" xfId="17" applyNumberFormat="1" applyFont="1" applyBorder="1">
      <alignment/>
      <protection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4" fontId="3" fillId="0" borderId="3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4" fontId="4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4" fontId="4" fillId="0" borderId="4" xfId="18" applyNumberFormat="1" applyFont="1" applyBorder="1" applyAlignment="1">
      <alignment horizontal="center" vertical="center" wrapText="1"/>
      <protection/>
    </xf>
    <xf numFmtId="0" fontId="12" fillId="0" borderId="0" xfId="0" applyFont="1" applyBorder="1" applyAlignment="1">
      <alignment horizontal="left"/>
    </xf>
    <xf numFmtId="4" fontId="9" fillId="0" borderId="0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4" fillId="0" borderId="3" xfId="0" applyFont="1" applyFill="1" applyBorder="1" applyAlignment="1">
      <alignment wrapText="1"/>
    </xf>
    <xf numFmtId="4" fontId="4" fillId="0" borderId="3" xfId="0" applyNumberFormat="1" applyFont="1" applyFill="1" applyBorder="1" applyAlignment="1">
      <alignment/>
    </xf>
    <xf numFmtId="4" fontId="4" fillId="0" borderId="3" xfId="0" applyNumberFormat="1" applyFont="1" applyFill="1" applyBorder="1" applyAlignment="1">
      <alignment/>
    </xf>
    <xf numFmtId="0" fontId="4" fillId="0" borderId="3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/>
    </xf>
    <xf numFmtId="4" fontId="4" fillId="0" borderId="3" xfId="0" applyNumberFormat="1" applyFont="1" applyFill="1" applyBorder="1" applyAlignment="1">
      <alignment wrapText="1"/>
    </xf>
    <xf numFmtId="0" fontId="3" fillId="0" borderId="3" xfId="0" applyFont="1" applyFill="1" applyBorder="1" applyAlignment="1">
      <alignment vertical="center" wrapText="1"/>
    </xf>
    <xf numFmtId="4" fontId="3" fillId="0" borderId="3" xfId="0" applyNumberFormat="1" applyFont="1" applyFill="1" applyBorder="1" applyAlignment="1">
      <alignment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 wrapText="1"/>
    </xf>
    <xf numFmtId="1" fontId="9" fillId="2" borderId="3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1" fillId="2" borderId="0" xfId="0" applyFont="1" applyFill="1" applyAlignment="1">
      <alignment/>
    </xf>
    <xf numFmtId="2" fontId="11" fillId="2" borderId="3" xfId="0" applyNumberFormat="1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right" vertical="center" wrapText="1"/>
    </xf>
    <xf numFmtId="0" fontId="6" fillId="2" borderId="0" xfId="0" applyFont="1" applyFill="1" applyAlignment="1">
      <alignment/>
    </xf>
    <xf numFmtId="0" fontId="3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" fontId="10" fillId="0" borderId="16" xfId="17" applyNumberFormat="1" applyFont="1" applyBorder="1" applyAlignment="1">
      <alignment horizontal="center" vertical="center" wrapText="1"/>
      <protection/>
    </xf>
    <xf numFmtId="4" fontId="10" fillId="0" borderId="17" xfId="17" applyNumberFormat="1" applyFont="1" applyBorder="1" applyAlignment="1">
      <alignment horizontal="center" vertical="center" wrapText="1"/>
      <protection/>
    </xf>
    <xf numFmtId="0" fontId="7" fillId="0" borderId="18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0" fillId="0" borderId="3" xfId="0" applyFill="1" applyBorder="1" applyAlignment="1">
      <alignment horizontal="center" vertical="center" wrapText="1"/>
    </xf>
  </cellXfs>
  <cellStyles count="8">
    <cellStyle name="Normal" xfId="0"/>
    <cellStyle name="Currency" xfId="15"/>
    <cellStyle name="Currency [0]" xfId="16"/>
    <cellStyle name="Обычный_Лист1" xfId="17"/>
    <cellStyle name="Обычный_Лист1_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tabSelected="1" view="pageBreakPreview" zoomScale="75" zoomScaleSheetLayoutView="75" workbookViewId="0" topLeftCell="A1">
      <selection activeCell="G54" sqref="G54"/>
    </sheetView>
  </sheetViews>
  <sheetFormatPr defaultColWidth="9.00390625" defaultRowHeight="12.75"/>
  <cols>
    <col min="1" max="1" width="60.00390625" style="2" customWidth="1"/>
    <col min="2" max="7" width="22.75390625" style="2" customWidth="1"/>
    <col min="8" max="16384" width="9.125" style="2" customWidth="1"/>
  </cols>
  <sheetData>
    <row r="1" spans="1:7" ht="18.75" thickBot="1">
      <c r="A1" s="70" t="s">
        <v>3</v>
      </c>
      <c r="B1" s="70"/>
      <c r="C1" s="70"/>
      <c r="D1" s="70"/>
      <c r="E1" s="70"/>
      <c r="F1" s="70"/>
      <c r="G1" s="70"/>
    </row>
    <row r="2" spans="1:7" ht="18">
      <c r="A2" s="9"/>
      <c r="B2" s="9"/>
      <c r="C2" s="14"/>
      <c r="D2" s="77" t="s">
        <v>12</v>
      </c>
      <c r="E2" s="77"/>
      <c r="F2" s="77"/>
      <c r="G2" s="77"/>
    </row>
    <row r="3" spans="1:7" ht="25.5" customHeight="1">
      <c r="A3" s="9"/>
      <c r="B3" s="9"/>
      <c r="C3" s="14"/>
      <c r="D3" s="78" t="s">
        <v>13</v>
      </c>
      <c r="E3" s="78"/>
      <c r="F3" s="78"/>
      <c r="G3" s="78"/>
    </row>
    <row r="4" spans="1:7" ht="22.5" customHeight="1">
      <c r="A4" s="9"/>
      <c r="B4" s="9"/>
      <c r="C4" s="78" t="s">
        <v>34</v>
      </c>
      <c r="D4" s="78"/>
      <c r="E4" s="78"/>
      <c r="F4" s="78"/>
      <c r="G4" s="78"/>
    </row>
    <row r="5" spans="1:7" ht="15">
      <c r="A5" s="4"/>
      <c r="B5" s="4"/>
      <c r="C5" s="4"/>
      <c r="D5" s="4"/>
      <c r="E5" s="5"/>
      <c r="F5" s="5"/>
      <c r="G5" s="5"/>
    </row>
    <row r="6" spans="1:6" s="10" customFormat="1" ht="18">
      <c r="A6" s="79" t="s">
        <v>25</v>
      </c>
      <c r="B6" s="79"/>
      <c r="C6" s="79"/>
      <c r="D6" s="11"/>
      <c r="E6" s="11"/>
      <c r="F6" s="11"/>
    </row>
    <row r="7" spans="1:7" s="10" customFormat="1" ht="18">
      <c r="A7" s="80" t="s">
        <v>42</v>
      </c>
      <c r="B7" s="80"/>
      <c r="C7" s="80"/>
      <c r="D7" s="15"/>
      <c r="E7" s="15"/>
      <c r="F7" s="15"/>
      <c r="G7" s="9"/>
    </row>
    <row r="8" spans="1:7" ht="26.25" customHeight="1">
      <c r="A8" s="44" t="s">
        <v>23</v>
      </c>
      <c r="B8" s="6"/>
      <c r="C8" s="6"/>
      <c r="D8" s="6"/>
      <c r="E8" s="6"/>
      <c r="F8" s="6"/>
      <c r="G8" s="5"/>
    </row>
    <row r="9" spans="1:4" ht="20.25" customHeight="1" thickBot="1">
      <c r="A9" s="13" t="s">
        <v>0</v>
      </c>
      <c r="B9" s="13"/>
      <c r="C9" s="1"/>
      <c r="D9" s="1"/>
    </row>
    <row r="10" spans="1:4" ht="32.25" customHeight="1">
      <c r="A10" s="30" t="s">
        <v>26</v>
      </c>
      <c r="B10" s="16" t="s">
        <v>10</v>
      </c>
      <c r="C10" s="17">
        <v>59879.7</v>
      </c>
      <c r="D10" s="7"/>
    </row>
    <row r="11" spans="1:4" ht="21" customHeight="1">
      <c r="A11" s="31" t="s">
        <v>1</v>
      </c>
      <c r="B11" s="18"/>
      <c r="C11" s="43">
        <v>13469.11</v>
      </c>
      <c r="D11" s="29"/>
    </row>
    <row r="12" spans="1:4" ht="21" customHeight="1">
      <c r="A12" s="42" t="s">
        <v>14</v>
      </c>
      <c r="B12" s="18"/>
      <c r="C12" s="41">
        <f>C13+C14+C15+C16</f>
        <v>40164</v>
      </c>
      <c r="D12" s="7"/>
    </row>
    <row r="13" spans="1:4" ht="31.5" customHeight="1">
      <c r="A13" s="42" t="s">
        <v>33</v>
      </c>
      <c r="B13" s="39">
        <v>42139</v>
      </c>
      <c r="C13" s="28">
        <v>40164</v>
      </c>
      <c r="D13" s="7"/>
    </row>
    <row r="14" spans="1:4" ht="36" customHeight="1" hidden="1">
      <c r="A14" s="40"/>
      <c r="B14" s="39"/>
      <c r="C14" s="28"/>
      <c r="D14" s="7"/>
    </row>
    <row r="15" spans="1:4" ht="36" customHeight="1" hidden="1">
      <c r="A15" s="40"/>
      <c r="B15" s="39"/>
      <c r="C15" s="28"/>
      <c r="D15" s="7"/>
    </row>
    <row r="16" spans="1:4" ht="21.75" customHeight="1" hidden="1">
      <c r="A16" s="40"/>
      <c r="B16" s="39"/>
      <c r="C16" s="28"/>
      <c r="D16" s="7"/>
    </row>
    <row r="17" spans="1:4" ht="36.75" customHeight="1">
      <c r="A17" s="31" t="s">
        <v>27</v>
      </c>
      <c r="B17" s="18"/>
      <c r="C17" s="19">
        <f>C10+C11-C12</f>
        <v>33184.81</v>
      </c>
      <c r="D17" s="7"/>
    </row>
    <row r="18" spans="1:4" ht="38.25" customHeight="1">
      <c r="A18" s="31" t="s">
        <v>24</v>
      </c>
      <c r="B18" s="18"/>
      <c r="C18" s="28">
        <f>C11-C19</f>
        <v>-17582.17</v>
      </c>
      <c r="D18" s="7"/>
    </row>
    <row r="19" spans="1:4" ht="37.5" customHeight="1" thickBot="1">
      <c r="A19" s="32" t="s">
        <v>28</v>
      </c>
      <c r="B19" s="20"/>
      <c r="C19" s="60">
        <v>31051.28</v>
      </c>
      <c r="D19" s="7"/>
    </row>
    <row r="20" spans="1:4" ht="15">
      <c r="A20" s="27"/>
      <c r="B20" s="21"/>
      <c r="C20" s="22"/>
      <c r="D20" s="7"/>
    </row>
    <row r="21" spans="1:4" ht="21" customHeight="1" thickBot="1">
      <c r="A21" s="33" t="s">
        <v>2</v>
      </c>
      <c r="B21" s="23"/>
      <c r="C21" s="24"/>
      <c r="D21" s="3"/>
    </row>
    <row r="22" spans="1:4" ht="37.5" customHeight="1">
      <c r="A22" s="30" t="s">
        <v>31</v>
      </c>
      <c r="B22" s="16" t="s">
        <v>10</v>
      </c>
      <c r="C22" s="17">
        <v>-17285</v>
      </c>
      <c r="D22" s="7"/>
    </row>
    <row r="23" spans="1:4" ht="20.25" customHeight="1">
      <c r="A23" s="31" t="s">
        <v>1</v>
      </c>
      <c r="B23" s="18"/>
      <c r="C23" s="28">
        <v>46280.52</v>
      </c>
      <c r="D23" s="7"/>
    </row>
    <row r="24" spans="1:4" ht="22.5" customHeight="1">
      <c r="A24" s="31" t="s">
        <v>14</v>
      </c>
      <c r="B24" s="18"/>
      <c r="C24" s="41">
        <f>C25</f>
        <v>25000</v>
      </c>
      <c r="D24" s="7"/>
    </row>
    <row r="25" spans="1:4" ht="33" customHeight="1">
      <c r="A25" s="42" t="s">
        <v>32</v>
      </c>
      <c r="B25" s="39">
        <v>42277</v>
      </c>
      <c r="C25" s="28">
        <v>25000</v>
      </c>
      <c r="D25" s="7"/>
    </row>
    <row r="26" spans="1:4" ht="36.75" customHeight="1">
      <c r="A26" s="31" t="s">
        <v>29</v>
      </c>
      <c r="B26" s="18"/>
      <c r="C26" s="19">
        <f>C22+C23-C24</f>
        <v>3995.519999999997</v>
      </c>
      <c r="D26" s="7"/>
    </row>
    <row r="27" spans="1:4" ht="30" customHeight="1">
      <c r="A27" s="31" t="s">
        <v>24</v>
      </c>
      <c r="B27" s="18"/>
      <c r="C27" s="28">
        <f>C23-C28</f>
        <v>24925.76</v>
      </c>
      <c r="D27" s="7"/>
    </row>
    <row r="28" spans="1:4" ht="39" customHeight="1" thickBot="1">
      <c r="A28" s="32" t="s">
        <v>30</v>
      </c>
      <c r="B28" s="20"/>
      <c r="C28" s="60">
        <v>21354.76</v>
      </c>
      <c r="D28" s="7"/>
    </row>
    <row r="29" spans="1:4" ht="15.75" thickBot="1">
      <c r="A29" s="34"/>
      <c r="B29" s="25"/>
      <c r="C29" s="24"/>
      <c r="D29" s="3"/>
    </row>
    <row r="30" spans="1:4" ht="15">
      <c r="A30" s="71" t="s">
        <v>36</v>
      </c>
      <c r="B30" s="73"/>
      <c r="C30" s="75">
        <f>C17-C19+C26-C28</f>
        <v>-15225.710000000003</v>
      </c>
      <c r="D30" s="7"/>
    </row>
    <row r="31" spans="1:4" ht="29.25" customHeight="1" thickBot="1">
      <c r="A31" s="72"/>
      <c r="B31" s="74"/>
      <c r="C31" s="76"/>
      <c r="D31" s="12"/>
    </row>
    <row r="32" spans="1:4" ht="21" customHeight="1">
      <c r="A32" s="26"/>
      <c r="B32" s="26"/>
      <c r="C32" s="26"/>
      <c r="D32" s="8"/>
    </row>
    <row r="33" spans="1:4" ht="15">
      <c r="A33" s="26"/>
      <c r="B33" s="26"/>
      <c r="C33" s="26"/>
      <c r="D33" s="8"/>
    </row>
    <row r="34" spans="1:7" ht="66" customHeight="1">
      <c r="A34" s="55" t="s">
        <v>44</v>
      </c>
      <c r="B34" s="61">
        <v>139351.3</v>
      </c>
      <c r="C34" s="45"/>
      <c r="D34" s="46"/>
      <c r="E34" s="47"/>
      <c r="F34" s="47"/>
      <c r="G34" s="47"/>
    </row>
    <row r="35" spans="1:7" ht="15">
      <c r="A35" s="81"/>
      <c r="B35" s="81"/>
      <c r="C35" s="8"/>
      <c r="D35" s="7"/>
      <c r="E35" s="48"/>
      <c r="F35" s="48"/>
      <c r="G35" s="48"/>
    </row>
    <row r="36" spans="1:7" s="1" customFormat="1" ht="15" customHeight="1">
      <c r="A36" s="82" t="s">
        <v>4</v>
      </c>
      <c r="B36" s="82" t="s">
        <v>37</v>
      </c>
      <c r="C36" s="83" t="s">
        <v>38</v>
      </c>
      <c r="D36" s="82" t="s">
        <v>39</v>
      </c>
      <c r="E36" s="82" t="s">
        <v>40</v>
      </c>
      <c r="F36" s="82" t="s">
        <v>41</v>
      </c>
      <c r="G36" s="82" t="s">
        <v>16</v>
      </c>
    </row>
    <row r="37" spans="1:7" ht="75.75" customHeight="1">
      <c r="A37" s="82"/>
      <c r="B37" s="82"/>
      <c r="C37" s="82"/>
      <c r="D37" s="82"/>
      <c r="E37" s="87"/>
      <c r="F37" s="82"/>
      <c r="G37" s="87"/>
    </row>
    <row r="38" spans="1:7" s="65" customFormat="1" ht="14.25" customHeight="1">
      <c r="A38" s="62" t="s">
        <v>17</v>
      </c>
      <c r="B38" s="62">
        <v>1</v>
      </c>
      <c r="C38" s="62">
        <v>2</v>
      </c>
      <c r="D38" s="63">
        <v>3</v>
      </c>
      <c r="E38" s="64">
        <v>4</v>
      </c>
      <c r="F38" s="64">
        <v>5</v>
      </c>
      <c r="G38" s="64">
        <v>6</v>
      </c>
    </row>
    <row r="39" spans="1:7" s="36" customFormat="1" ht="18.75" customHeight="1">
      <c r="A39" s="49" t="s">
        <v>5</v>
      </c>
      <c r="B39" s="50">
        <v>-31712.2</v>
      </c>
      <c r="C39" s="50"/>
      <c r="D39" s="50">
        <f aca="true" t="shared" si="0" ref="D39:D44">F39-B39+C39</f>
        <v>3201.9799999999996</v>
      </c>
      <c r="E39" s="50"/>
      <c r="F39" s="50">
        <v>-28510.22</v>
      </c>
      <c r="G39" s="50">
        <f>C39-E39</f>
        <v>0</v>
      </c>
    </row>
    <row r="40" spans="1:7" s="36" customFormat="1" ht="18.75" customHeight="1">
      <c r="A40" s="49" t="s">
        <v>6</v>
      </c>
      <c r="B40" s="50">
        <v>-52595.09</v>
      </c>
      <c r="C40" s="50"/>
      <c r="D40" s="50">
        <f t="shared" si="0"/>
        <v>6987.359999999993</v>
      </c>
      <c r="E40" s="50"/>
      <c r="F40" s="50">
        <v>-45607.73</v>
      </c>
      <c r="G40" s="50">
        <f aca="true" t="shared" si="1" ref="G40:G46">C40-E40</f>
        <v>0</v>
      </c>
    </row>
    <row r="41" spans="1:7" s="36" customFormat="1" ht="18.75" customHeight="1">
      <c r="A41" s="49" t="s">
        <v>7</v>
      </c>
      <c r="B41" s="50">
        <v>-21403.65</v>
      </c>
      <c r="C41" s="50">
        <f>59621.7+625.71</f>
        <v>60247.409999999996</v>
      </c>
      <c r="D41" s="50">
        <f t="shared" si="0"/>
        <v>48592.88</v>
      </c>
      <c r="E41" s="50">
        <f>C41</f>
        <v>60247.409999999996</v>
      </c>
      <c r="F41" s="50">
        <v>-33058.18</v>
      </c>
      <c r="G41" s="50">
        <f t="shared" si="1"/>
        <v>0</v>
      </c>
    </row>
    <row r="42" spans="1:7" s="36" customFormat="1" ht="18.75" customHeight="1">
      <c r="A42" s="49" t="s">
        <v>8</v>
      </c>
      <c r="B42" s="50">
        <v>-24703.33</v>
      </c>
      <c r="C42" s="50">
        <f>68298.37+441.21</f>
        <v>68739.58</v>
      </c>
      <c r="D42" s="50">
        <f t="shared" si="0"/>
        <v>55199.850000000006</v>
      </c>
      <c r="E42" s="50">
        <f>C42</f>
        <v>68739.58</v>
      </c>
      <c r="F42" s="50">
        <v>-38243.06</v>
      </c>
      <c r="G42" s="50">
        <f t="shared" si="1"/>
        <v>0</v>
      </c>
    </row>
    <row r="43" spans="1:7" s="36" customFormat="1" ht="18.75" customHeight="1">
      <c r="A43" s="49" t="s">
        <v>35</v>
      </c>
      <c r="B43" s="50">
        <v>0</v>
      </c>
      <c r="C43" s="50">
        <v>6837.16</v>
      </c>
      <c r="D43" s="50">
        <f t="shared" si="0"/>
        <v>3288.95</v>
      </c>
      <c r="E43" s="50">
        <v>0</v>
      </c>
      <c r="F43" s="50">
        <v>-3548.21</v>
      </c>
      <c r="G43" s="50">
        <f t="shared" si="1"/>
        <v>6837.16</v>
      </c>
    </row>
    <row r="44" spans="1:7" s="36" customFormat="1" ht="18.75" customHeight="1">
      <c r="A44" s="49" t="s">
        <v>18</v>
      </c>
      <c r="B44" s="50">
        <v>-98849.44</v>
      </c>
      <c r="C44" s="50">
        <f>331633.92+8746.25</f>
        <v>340380.17</v>
      </c>
      <c r="D44" s="50">
        <f t="shared" si="0"/>
        <v>295487.49</v>
      </c>
      <c r="E44" s="50">
        <f>C44</f>
        <v>340380.17</v>
      </c>
      <c r="F44" s="50">
        <v>-143742.12</v>
      </c>
      <c r="G44" s="50">
        <f t="shared" si="1"/>
        <v>0</v>
      </c>
    </row>
    <row r="45" spans="1:7" s="36" customFormat="1" ht="18.75" customHeight="1">
      <c r="A45" s="49" t="s">
        <v>19</v>
      </c>
      <c r="B45" s="50">
        <v>0</v>
      </c>
      <c r="C45" s="51">
        <v>48029.44</v>
      </c>
      <c r="D45" s="50">
        <f>C45</f>
        <v>48029.44</v>
      </c>
      <c r="E45" s="51">
        <f>C45</f>
        <v>48029.44</v>
      </c>
      <c r="F45" s="50">
        <v>0</v>
      </c>
      <c r="G45" s="50">
        <f t="shared" si="1"/>
        <v>0</v>
      </c>
    </row>
    <row r="46" spans="1:7" s="36" customFormat="1" ht="18.75" customHeight="1">
      <c r="A46" s="49" t="s">
        <v>11</v>
      </c>
      <c r="B46" s="50">
        <v>-3343.54</v>
      </c>
      <c r="C46" s="35">
        <v>0</v>
      </c>
      <c r="D46" s="50">
        <f>F46-B46+C46</f>
        <v>481.71000000000004</v>
      </c>
      <c r="E46" s="50">
        <f>C46</f>
        <v>0</v>
      </c>
      <c r="F46" s="50">
        <v>-2861.83</v>
      </c>
      <c r="G46" s="50">
        <f t="shared" si="1"/>
        <v>0</v>
      </c>
    </row>
    <row r="47" spans="1:7" s="36" customFormat="1" ht="18.75" customHeight="1">
      <c r="A47" s="52" t="s">
        <v>20</v>
      </c>
      <c r="B47" s="50">
        <v>-3815.09</v>
      </c>
      <c r="C47" s="51">
        <v>24748.8</v>
      </c>
      <c r="D47" s="50">
        <f>F47-B47+C47</f>
        <v>20838.989999999998</v>
      </c>
      <c r="E47" s="50">
        <f>D47</f>
        <v>20838.989999999998</v>
      </c>
      <c r="F47" s="50">
        <v>-7724.9</v>
      </c>
      <c r="G47" s="50">
        <v>0</v>
      </c>
    </row>
    <row r="48" spans="1:7" s="36" customFormat="1" ht="18.75" customHeight="1">
      <c r="A48" s="53" t="s">
        <v>9</v>
      </c>
      <c r="B48" s="37">
        <f aca="true" t="shared" si="2" ref="B48:G48">SUM(B39:B47)</f>
        <v>-236422.34000000003</v>
      </c>
      <c r="C48" s="37">
        <f>C39+C40+C41+C42+C43+C44+C46+C47</f>
        <v>500953.11999999994</v>
      </c>
      <c r="D48" s="37">
        <f>F48-B48+C48</f>
        <v>434079.2099999999</v>
      </c>
      <c r="E48" s="37">
        <f>E39+E40+E41+E42+E43+E44+E46+E47</f>
        <v>490206.14999999997</v>
      </c>
      <c r="F48" s="37">
        <f t="shared" si="2"/>
        <v>-303296.25000000006</v>
      </c>
      <c r="G48" s="37">
        <f t="shared" si="2"/>
        <v>6837.16</v>
      </c>
    </row>
    <row r="49" spans="1:7" s="36" customFormat="1" ht="14.25" customHeight="1">
      <c r="A49" s="69"/>
      <c r="B49" s="54"/>
      <c r="C49" s="50"/>
      <c r="D49" s="50"/>
      <c r="E49" s="50"/>
      <c r="F49" s="50"/>
      <c r="G49" s="58"/>
    </row>
    <row r="50" spans="1:7" s="36" customFormat="1" ht="52.5" customHeight="1">
      <c r="A50" s="55" t="s">
        <v>45</v>
      </c>
      <c r="B50" s="56"/>
      <c r="C50" s="57"/>
      <c r="D50" s="57"/>
      <c r="E50" s="57"/>
      <c r="F50" s="57"/>
      <c r="G50" s="58">
        <f>F43+F44+F47</f>
        <v>-155015.22999999998</v>
      </c>
    </row>
    <row r="51" spans="1:7" s="38" customFormat="1" ht="19.5" customHeight="1" hidden="1">
      <c r="A51" s="55"/>
      <c r="B51" s="56"/>
      <c r="C51" s="57"/>
      <c r="D51" s="57"/>
      <c r="E51" s="57"/>
      <c r="F51" s="57"/>
      <c r="G51" s="58"/>
    </row>
    <row r="52" spans="1:7" ht="72" customHeight="1">
      <c r="A52" s="55" t="s">
        <v>15</v>
      </c>
      <c r="B52" s="56"/>
      <c r="C52" s="59"/>
      <c r="D52" s="59"/>
      <c r="E52" s="59"/>
      <c r="F52" s="59"/>
      <c r="G52" s="58">
        <f>B34+F39+F40+F41+F42+F46</f>
        <v>-8929.720000000014</v>
      </c>
    </row>
    <row r="53" spans="1:7" s="68" customFormat="1" ht="27" customHeight="1">
      <c r="A53" s="84" t="s">
        <v>43</v>
      </c>
      <c r="B53" s="85"/>
      <c r="C53" s="66"/>
      <c r="D53" s="66"/>
      <c r="E53" s="66"/>
      <c r="F53" s="66"/>
      <c r="G53" s="67">
        <f>C30+G48+G50+G52</f>
        <v>-172333.49999999997</v>
      </c>
    </row>
    <row r="54" ht="18.75" customHeight="1">
      <c r="D54" s="3"/>
    </row>
    <row r="55" spans="1:7" ht="18">
      <c r="A55" s="10" t="s">
        <v>21</v>
      </c>
      <c r="B55" s="10"/>
      <c r="C55" s="10"/>
      <c r="D55" s="10"/>
      <c r="E55" s="10"/>
      <c r="F55" s="86" t="s">
        <v>22</v>
      </c>
      <c r="G55" s="86"/>
    </row>
  </sheetData>
  <mergeCells count="19">
    <mergeCell ref="A53:B53"/>
    <mergeCell ref="F55:G55"/>
    <mergeCell ref="D36:D37"/>
    <mergeCell ref="E36:E37"/>
    <mergeCell ref="F36:F37"/>
    <mergeCell ref="G36:G37"/>
    <mergeCell ref="A35:B35"/>
    <mergeCell ref="A36:A37"/>
    <mergeCell ref="B36:B37"/>
    <mergeCell ref="C36:C37"/>
    <mergeCell ref="A1:G1"/>
    <mergeCell ref="A30:A31"/>
    <mergeCell ref="B30:B31"/>
    <mergeCell ref="C30:C31"/>
    <mergeCell ref="D2:G2"/>
    <mergeCell ref="D3:G3"/>
    <mergeCell ref="C4:G4"/>
    <mergeCell ref="A6:C6"/>
    <mergeCell ref="A7:C7"/>
  </mergeCells>
  <printOptions/>
  <pageMargins left="0.62" right="0.1968503937007874" top="0.3937007874015748" bottom="0.3937007874015748" header="0.5118110236220472" footer="0.5118110236220472"/>
  <pageSetup fitToHeight="1" fitToWidth="1" horizontalDpi="600" verticalDpi="600" orientation="portrait" scale="50" r:id="rId1"/>
  <ignoredErrors>
    <ignoredError sqref="B48 F48" formulaRange="1"/>
    <ignoredError sqref="D45 D4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2015-03-12T05:34:19Z</cp:lastPrinted>
  <dcterms:created xsi:type="dcterms:W3CDTF">2011-10-17T12:30:43Z</dcterms:created>
  <dcterms:modified xsi:type="dcterms:W3CDTF">2016-03-29T07:30:39Z</dcterms:modified>
  <cp:category/>
  <cp:version/>
  <cp:contentType/>
  <cp:contentStatus/>
</cp:coreProperties>
</file>