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</sheets>
  <definedNames>
    <definedName name="_xlnm.Print_Area" localSheetId="0">'Лист1'!$A$1:$G$60</definedName>
  </definedNames>
  <calcPr fullCalcOnLoad="1"/>
</workbook>
</file>

<file path=xl/sharedStrings.xml><?xml version="1.0" encoding="utf-8"?>
<sst xmlns="http://schemas.openxmlformats.org/spreadsheetml/2006/main" count="55" uniqueCount="51">
  <si>
    <t>Капитальный ремонт</t>
  </si>
  <si>
    <t>Начислено жильцам</t>
  </si>
  <si>
    <t>Текущий ремонт</t>
  </si>
  <si>
    <t>ООО "УК "Колтома"</t>
  </si>
  <si>
    <t>Наименование услуги</t>
  </si>
  <si>
    <t>ГВС</t>
  </si>
  <si>
    <t>Отопление</t>
  </si>
  <si>
    <t>ХВС</t>
  </si>
  <si>
    <t>Водоотведение</t>
  </si>
  <si>
    <t>ИТОГО</t>
  </si>
  <si>
    <t>Дата выполнения работ</t>
  </si>
  <si>
    <t>Электроэнергия ОДН</t>
  </si>
  <si>
    <t>УТВЕРЖДАЮ</t>
  </si>
  <si>
    <t>Директор ООО "УК"Колтома"</t>
  </si>
  <si>
    <t>Израсходовано всего, в том числе:</t>
  </si>
  <si>
    <t>Остаток средств текущего ремонта на 01.01.2015г.</t>
  </si>
  <si>
    <t>ул. 30 лет Победы, д. 66</t>
  </si>
  <si>
    <t>Площадь дома - 2074,6 м2</t>
  </si>
  <si>
    <t>Задолженность (-), переплата (+) собственников по начисленным платежам за 2013 год</t>
  </si>
  <si>
    <t>Начислено собственникам жилого и нежилого помещения за 2014 год</t>
  </si>
  <si>
    <t>Оплачено собственниками жилого и нежилого помещения за 2014 год</t>
  </si>
  <si>
    <t>Начислено поставщиками за 2014 год</t>
  </si>
  <si>
    <t>Задолженность (-), переплата (+) собственников по начисленным платежам за 2014 год</t>
  </si>
  <si>
    <t>Фактическая экономия (+), перерасход (-) ст.6=ст.2-ст.4</t>
  </si>
  <si>
    <t>А</t>
  </si>
  <si>
    <t>Содержание дома (без текущего ремонта), в том числе:</t>
  </si>
  <si>
    <t>плата за услуги по управлению многоквартирным домом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</si>
  <si>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</t>
  </si>
  <si>
    <t>Сбор средств уполномоченному представителю</t>
  </si>
  <si>
    <t>Экономист</t>
  </si>
  <si>
    <t>С.Л. Газизова</t>
  </si>
  <si>
    <t xml:space="preserve">Оплачено населением с учетом задолженности на начало года </t>
  </si>
  <si>
    <t>______________________С.Ю. Комолкин</t>
  </si>
  <si>
    <t xml:space="preserve">Финансовый отчет за 2015 год  МКД по адресу : </t>
  </si>
  <si>
    <t>Остаток средств капитального ремонта на 01.01.2015г.</t>
  </si>
  <si>
    <t>Остаток средств капитального ремонта на 01.01.2016г. При 100 % оплате</t>
  </si>
  <si>
    <t xml:space="preserve">Задолженность населения по статье "капитальный ремонт" на 31.12.2015г. </t>
  </si>
  <si>
    <t>Остаток средств текущего ремонта на 01.01.2016г. При 100 % оплате</t>
  </si>
  <si>
    <t xml:space="preserve">Задолженность населения по статье "текущий ремонт" на 31.12.2015г. </t>
  </si>
  <si>
    <t>Остаток средств по капитальному и текущему ремонту  на 01.01.2016г. с учетом задолженности</t>
  </si>
  <si>
    <t>Энергоэффективные мероприятия</t>
  </si>
  <si>
    <t xml:space="preserve">Ремонт системы электроснабжения </t>
  </si>
  <si>
    <t xml:space="preserve">Поверка теплосчетчика "Магика" в комплекте по системе отопления и ГВС </t>
  </si>
  <si>
    <t>Ремонт системы отопления в подвале и на чердаке</t>
  </si>
  <si>
    <t>Фотометрический метод анализа воды</t>
  </si>
  <si>
    <t>Возврат собственникам неиспользованных средств фонда капитального ремонта</t>
  </si>
  <si>
    <t>Финансовый результат на 01.01.2016 г.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</si>
  <si>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 за 2014г. без задолженности</t>
  </si>
  <si>
    <t>Задолженность населения на конец периода (без учета задолженности по текущему, капитальному ремонту и коммунальным услугам)</t>
  </si>
  <si>
    <t>Размещение телефоно-телевизионных кабелей в подъездах</t>
  </si>
  <si>
    <t>Оплачено за размещение телефоно-телевизионных кабелей в подъездах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</si>
</sst>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</numFmts>
  <fonts count="1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4"/>
      <name val="Arial Rounded MT Bold"/>
      <family val="2"/>
    </font>
    <font>
      <b/>
      <sz val="14"/>
      <name val="Arial Rounded MT Bold"/>
      <family val="2"/>
    </font>
    <font>
      <b/>
      <i/>
      <sz val="12"/>
      <name val="Arial Rounded MT Bold"/>
      <family val="2"/>
    </font>
    <font>
      <sz val="8"/>
      <name val="Arial"/>
      <family val="2"/>
    </font>
    <font>
      <b/>
      <i/>
      <sz val="12"/>
      <color indexed="8"/>
      <name val="Arial Rounded MT Bold"/>
      <family val="2"/>
    </font>
    <font>
      <sz val="12"/>
      <color indexed="8"/>
      <name val="Arial Rounded MT Bold"/>
      <family val="2"/>
    </font>
    <font>
      <i/>
      <sz val="12"/>
      <name val="Arial Rounded MT Bold"/>
      <family val="2"/>
    </font>
    <font>
      <sz val="11"/>
      <name val="Arial"/>
      <family val="2"/>
    </font>
    <font>
      <b/>
      <sz val="11"/>
      <name val="Arial Rounded MT Bold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6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10" fillId="0" borderId="1" xfId="0" applyNumberFormat="1" applyFont="1" applyFill="1" applyBorder="1" applyAlignment="1" applyProtection="1">
      <alignment horizontal="right" vertical="top" wrapText="1"/>
      <protection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2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/>
    </xf>
    <xf numFmtId="4" fontId="3" fillId="2" borderId="0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11" fillId="2" borderId="0" xfId="0" applyFont="1" applyFill="1" applyAlignment="1">
      <alignment horizontal="center" vertical="center" wrapText="1"/>
    </xf>
    <xf numFmtId="4" fontId="4" fillId="0" borderId="8" xfId="18" applyNumberFormat="1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2" xfId="18" applyNumberFormat="1" applyFont="1" applyBorder="1" applyAlignment="1">
      <alignment horizontal="center" vertical="center" wrapText="1"/>
      <protection/>
    </xf>
    <xf numFmtId="0" fontId="4" fillId="0" borderId="4" xfId="0" applyFont="1" applyBorder="1" applyAlignment="1">
      <alignment horizontal="left" vertical="center" wrapText="1"/>
    </xf>
    <xf numFmtId="4" fontId="10" fillId="0" borderId="8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/>
    </xf>
    <xf numFmtId="4" fontId="11" fillId="0" borderId="8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4" fontId="9" fillId="0" borderId="20" xfId="17" applyNumberFormat="1" applyFont="1" applyBorder="1" applyAlignment="1">
      <alignment horizontal="center" vertical="center" wrapText="1"/>
      <protection/>
    </xf>
    <xf numFmtId="4" fontId="9" fillId="0" borderId="21" xfId="17" applyNumberFormat="1" applyFont="1" applyBorder="1" applyAlignment="1">
      <alignment horizontal="center" vertical="center" wrapText="1"/>
      <protection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1_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view="pageBreakPreview" zoomScale="75" zoomScaleSheetLayoutView="75" workbookViewId="0" topLeftCell="A1">
      <selection activeCell="F33" sqref="F33"/>
    </sheetView>
  </sheetViews>
  <sheetFormatPr defaultColWidth="9.00390625" defaultRowHeight="12.75"/>
  <cols>
    <col min="1" max="1" width="59.75390625" style="1" customWidth="1"/>
    <col min="2" max="2" width="22.75390625" style="1" customWidth="1"/>
    <col min="3" max="3" width="22.75390625" style="38" customWidth="1"/>
    <col min="4" max="7" width="22.75390625" style="1" customWidth="1"/>
    <col min="8" max="16384" width="9.125" style="1" customWidth="1"/>
  </cols>
  <sheetData>
    <row r="1" spans="1:7" ht="18.75" thickBot="1">
      <c r="A1" s="84" t="s">
        <v>3</v>
      </c>
      <c r="B1" s="84"/>
      <c r="C1" s="84"/>
      <c r="D1" s="84"/>
      <c r="E1" s="84"/>
      <c r="F1" s="84"/>
      <c r="G1" s="84"/>
    </row>
    <row r="2" spans="1:7" ht="18">
      <c r="A2" s="2"/>
      <c r="B2" s="2"/>
      <c r="C2" s="32"/>
      <c r="D2" s="91" t="s">
        <v>12</v>
      </c>
      <c r="E2" s="91"/>
      <c r="F2" s="91"/>
      <c r="G2" s="91"/>
    </row>
    <row r="3" spans="1:7" ht="25.5" customHeight="1">
      <c r="A3" s="2"/>
      <c r="B3" s="2"/>
      <c r="C3" s="32"/>
      <c r="D3" s="92" t="s">
        <v>13</v>
      </c>
      <c r="E3" s="92"/>
      <c r="F3" s="92"/>
      <c r="G3" s="92"/>
    </row>
    <row r="4" spans="1:7" ht="22.5" customHeight="1">
      <c r="A4" s="2"/>
      <c r="B4" s="2"/>
      <c r="C4" s="92" t="s">
        <v>32</v>
      </c>
      <c r="D4" s="92"/>
      <c r="E4" s="92"/>
      <c r="F4" s="92"/>
      <c r="G4" s="92"/>
    </row>
    <row r="5" spans="1:7" ht="18">
      <c r="A5" s="2"/>
      <c r="B5" s="2"/>
      <c r="C5" s="33"/>
      <c r="D5" s="2"/>
      <c r="E5" s="3"/>
      <c r="F5" s="3"/>
      <c r="G5" s="3"/>
    </row>
    <row r="6" spans="1:6" s="15" customFormat="1" ht="20.25" customHeight="1">
      <c r="A6" s="93" t="s">
        <v>33</v>
      </c>
      <c r="B6" s="93"/>
      <c r="C6" s="93"/>
      <c r="D6" s="6"/>
      <c r="E6" s="6"/>
      <c r="F6" s="6"/>
    </row>
    <row r="7" spans="1:7" s="15" customFormat="1" ht="24.75" customHeight="1">
      <c r="A7" s="81" t="s">
        <v>16</v>
      </c>
      <c r="B7" s="81"/>
      <c r="C7" s="81"/>
      <c r="D7" s="16"/>
      <c r="E7" s="16"/>
      <c r="F7" s="16"/>
      <c r="G7" s="17"/>
    </row>
    <row r="8" spans="1:7" s="4" customFormat="1" ht="30" customHeight="1">
      <c r="A8" s="39" t="s">
        <v>17</v>
      </c>
      <c r="B8" s="8"/>
      <c r="C8" s="13"/>
      <c r="D8" s="8"/>
      <c r="E8" s="8"/>
      <c r="F8" s="8"/>
      <c r="G8" s="9"/>
    </row>
    <row r="9" spans="1:4" s="4" customFormat="1" ht="18" customHeight="1" thickBot="1">
      <c r="A9" s="18" t="s">
        <v>0</v>
      </c>
      <c r="B9" s="10"/>
      <c r="C9" s="34"/>
      <c r="D9" s="7"/>
    </row>
    <row r="10" spans="1:3" s="4" customFormat="1" ht="39" customHeight="1">
      <c r="A10" s="19" t="s">
        <v>34</v>
      </c>
      <c r="B10" s="23" t="s">
        <v>10</v>
      </c>
      <c r="C10" s="24">
        <v>488489.23</v>
      </c>
    </row>
    <row r="11" spans="1:3" s="4" customFormat="1" ht="23.25" customHeight="1">
      <c r="A11" s="20" t="s">
        <v>1</v>
      </c>
      <c r="B11" s="11"/>
      <c r="C11" s="71">
        <v>20275.96</v>
      </c>
    </row>
    <row r="12" spans="1:3" s="4" customFormat="1" ht="35.25" customHeight="1">
      <c r="A12" s="72" t="s">
        <v>45</v>
      </c>
      <c r="B12" s="14"/>
      <c r="C12" s="70">
        <v>-173053.19</v>
      </c>
    </row>
    <row r="13" spans="1:3" s="4" customFormat="1" ht="21.75" customHeight="1">
      <c r="A13" s="20" t="s">
        <v>14</v>
      </c>
      <c r="B13" s="11"/>
      <c r="C13" s="28">
        <f>C14+C15+C16</f>
        <v>335712</v>
      </c>
    </row>
    <row r="14" spans="1:3" s="4" customFormat="1" ht="21.75" customHeight="1">
      <c r="A14" s="72" t="s">
        <v>41</v>
      </c>
      <c r="B14" s="14">
        <v>42045</v>
      </c>
      <c r="C14" s="73">
        <v>335712</v>
      </c>
    </row>
    <row r="15" spans="1:3" s="4" customFormat="1" ht="30.75" customHeight="1" hidden="1">
      <c r="A15" s="74"/>
      <c r="B15" s="14"/>
      <c r="C15" s="27"/>
    </row>
    <row r="16" spans="1:3" s="4" customFormat="1" ht="21.75" customHeight="1" hidden="1">
      <c r="A16" s="74"/>
      <c r="B16" s="14"/>
      <c r="C16" s="27"/>
    </row>
    <row r="17" spans="1:3" s="4" customFormat="1" ht="35.25" customHeight="1">
      <c r="A17" s="20" t="s">
        <v>35</v>
      </c>
      <c r="B17" s="5"/>
      <c r="C17" s="25">
        <f>C10+C11+C12-C13</f>
        <v>0</v>
      </c>
    </row>
    <row r="18" spans="1:3" s="4" customFormat="1" ht="35.25" customHeight="1">
      <c r="A18" s="20" t="s">
        <v>31</v>
      </c>
      <c r="B18" s="5"/>
      <c r="C18" s="27">
        <f>C11-C19</f>
        <v>6988.869999999999</v>
      </c>
    </row>
    <row r="19" spans="1:3" s="4" customFormat="1" ht="38.25" customHeight="1" thickBot="1">
      <c r="A19" s="21" t="s">
        <v>36</v>
      </c>
      <c r="B19" s="26"/>
      <c r="C19" s="55">
        <v>13287.09</v>
      </c>
    </row>
    <row r="20" spans="1:3" s="4" customFormat="1" ht="15">
      <c r="A20" s="22"/>
      <c r="B20" s="9"/>
      <c r="C20" s="35"/>
    </row>
    <row r="21" spans="1:3" s="4" customFormat="1" ht="27" customHeight="1" thickBot="1">
      <c r="A21" s="18" t="s">
        <v>2</v>
      </c>
      <c r="B21" s="10"/>
      <c r="C21" s="36"/>
    </row>
    <row r="22" spans="1:3" s="4" customFormat="1" ht="39" customHeight="1">
      <c r="A22" s="19" t="s">
        <v>15</v>
      </c>
      <c r="B22" s="23" t="s">
        <v>10</v>
      </c>
      <c r="C22" s="24">
        <v>17238.29</v>
      </c>
    </row>
    <row r="23" spans="1:3" s="4" customFormat="1" ht="22.5" customHeight="1">
      <c r="A23" s="20" t="s">
        <v>1</v>
      </c>
      <c r="B23" s="11"/>
      <c r="C23" s="65">
        <f>233662.32</f>
        <v>233662.32</v>
      </c>
    </row>
    <row r="24" spans="1:3" s="4" customFormat="1" ht="31.5" customHeight="1">
      <c r="A24" s="66" t="s">
        <v>49</v>
      </c>
      <c r="B24" s="11"/>
      <c r="C24" s="65">
        <v>4800</v>
      </c>
    </row>
    <row r="25" spans="1:3" s="4" customFormat="1" ht="21.75" customHeight="1">
      <c r="A25" s="20" t="s">
        <v>14</v>
      </c>
      <c r="B25" s="11"/>
      <c r="C25" s="28">
        <f>C26+C27+C28</f>
        <v>119040</v>
      </c>
    </row>
    <row r="26" spans="1:3" s="4" customFormat="1" ht="30.75" customHeight="1">
      <c r="A26" s="72" t="s">
        <v>42</v>
      </c>
      <c r="B26" s="75">
        <v>42216</v>
      </c>
      <c r="C26" s="73">
        <v>25000</v>
      </c>
    </row>
    <row r="27" spans="1:3" s="4" customFormat="1" ht="20.25" customHeight="1">
      <c r="A27" s="72" t="s">
        <v>43</v>
      </c>
      <c r="B27" s="75">
        <v>42262</v>
      </c>
      <c r="C27" s="73">
        <v>93000</v>
      </c>
    </row>
    <row r="28" spans="1:3" s="4" customFormat="1" ht="23.25" customHeight="1">
      <c r="A28" s="72" t="s">
        <v>44</v>
      </c>
      <c r="B28" s="75">
        <v>42360</v>
      </c>
      <c r="C28" s="73">
        <v>1040</v>
      </c>
    </row>
    <row r="29" spans="1:3" s="4" customFormat="1" ht="37.5" customHeight="1">
      <c r="A29" s="20" t="s">
        <v>37</v>
      </c>
      <c r="B29" s="11"/>
      <c r="C29" s="25">
        <f>C22+C23-C25+C24</f>
        <v>136660.61000000002</v>
      </c>
    </row>
    <row r="30" spans="1:3" s="4" customFormat="1" ht="37.5" customHeight="1">
      <c r="A30" s="66" t="s">
        <v>50</v>
      </c>
      <c r="B30" s="11"/>
      <c r="C30" s="77">
        <v>4800</v>
      </c>
    </row>
    <row r="31" spans="1:3" s="4" customFormat="1" ht="35.25" customHeight="1">
      <c r="A31" s="20" t="s">
        <v>31</v>
      </c>
      <c r="B31" s="5"/>
      <c r="C31" s="27">
        <f>C23-C32+161642.47</f>
        <v>363644.05000000005</v>
      </c>
    </row>
    <row r="32" spans="1:3" s="4" customFormat="1" ht="39" customHeight="1" thickBot="1">
      <c r="A32" s="21" t="s">
        <v>38</v>
      </c>
      <c r="B32" s="12"/>
      <c r="C32" s="55">
        <f>20260.81+11399.93</f>
        <v>31660.74</v>
      </c>
    </row>
    <row r="33" spans="1:3" s="4" customFormat="1" ht="15.75" thickBot="1">
      <c r="A33" s="22"/>
      <c r="B33" s="9"/>
      <c r="C33" s="35"/>
    </row>
    <row r="34" spans="1:3" s="4" customFormat="1" ht="15" customHeight="1">
      <c r="A34" s="85" t="s">
        <v>39</v>
      </c>
      <c r="B34" s="87"/>
      <c r="C34" s="94">
        <f>C17-C19+C29-C32</f>
        <v>91712.78000000001</v>
      </c>
    </row>
    <row r="35" spans="1:3" s="4" customFormat="1" ht="24.75" customHeight="1" thickBot="1">
      <c r="A35" s="86"/>
      <c r="B35" s="88"/>
      <c r="C35" s="95"/>
    </row>
    <row r="36" spans="1:4" s="4" customFormat="1" ht="20.25" customHeight="1">
      <c r="A36" s="8"/>
      <c r="B36" s="8"/>
      <c r="C36" s="13"/>
      <c r="D36" s="8"/>
    </row>
    <row r="37" spans="1:4" s="4" customFormat="1" ht="6" customHeight="1">
      <c r="A37" s="8"/>
      <c r="B37" s="8"/>
      <c r="C37" s="13"/>
      <c r="D37" s="8"/>
    </row>
    <row r="38" spans="1:7" s="4" customFormat="1" ht="66" customHeight="1">
      <c r="A38" s="52" t="s">
        <v>47</v>
      </c>
      <c r="B38" s="57">
        <v>-5515.19</v>
      </c>
      <c r="C38" s="40"/>
      <c r="D38" s="41"/>
      <c r="E38" s="42"/>
      <c r="F38" s="42"/>
      <c r="G38" s="42"/>
    </row>
    <row r="39" spans="1:7" s="4" customFormat="1" ht="15">
      <c r="A39" s="82"/>
      <c r="B39" s="82"/>
      <c r="C39" s="43"/>
      <c r="D39" s="44"/>
      <c r="E39" s="45"/>
      <c r="F39" s="45"/>
      <c r="G39" s="45"/>
    </row>
    <row r="40" spans="1:7" s="7" customFormat="1" ht="15">
      <c r="A40" s="78" t="s">
        <v>4</v>
      </c>
      <c r="B40" s="78" t="s">
        <v>18</v>
      </c>
      <c r="C40" s="80" t="s">
        <v>19</v>
      </c>
      <c r="D40" s="78" t="s">
        <v>20</v>
      </c>
      <c r="E40" s="78" t="s">
        <v>21</v>
      </c>
      <c r="F40" s="78" t="s">
        <v>22</v>
      </c>
      <c r="G40" s="78" t="s">
        <v>23</v>
      </c>
    </row>
    <row r="41" spans="1:7" s="4" customFormat="1" ht="83.25" customHeight="1">
      <c r="A41" s="78"/>
      <c r="B41" s="78"/>
      <c r="C41" s="78"/>
      <c r="D41" s="78"/>
      <c r="E41" s="79"/>
      <c r="F41" s="78"/>
      <c r="G41" s="79"/>
    </row>
    <row r="42" spans="1:7" s="61" customFormat="1" ht="16.5" customHeight="1">
      <c r="A42" s="58" t="s">
        <v>24</v>
      </c>
      <c r="B42" s="58">
        <v>1</v>
      </c>
      <c r="C42" s="58">
        <v>2</v>
      </c>
      <c r="D42" s="59">
        <v>3</v>
      </c>
      <c r="E42" s="60">
        <v>4</v>
      </c>
      <c r="F42" s="60">
        <v>5</v>
      </c>
      <c r="G42" s="60">
        <v>6</v>
      </c>
    </row>
    <row r="43" spans="1:7" s="29" customFormat="1" ht="18.75" customHeight="1">
      <c r="A43" s="46" t="s">
        <v>5</v>
      </c>
      <c r="B43" s="47">
        <v>-33991.15</v>
      </c>
      <c r="C43" s="47"/>
      <c r="D43" s="47">
        <f aca="true" t="shared" si="0" ref="D43:D48">F43-B43+C43</f>
        <v>3149.739999999998</v>
      </c>
      <c r="E43" s="47"/>
      <c r="F43" s="47">
        <f>-501.81-5797.88-24541.72</f>
        <v>-30841.410000000003</v>
      </c>
      <c r="G43" s="47">
        <f>C43-E43</f>
        <v>0</v>
      </c>
    </row>
    <row r="44" spans="1:7" s="29" customFormat="1" ht="18.75" customHeight="1">
      <c r="A44" s="46" t="s">
        <v>6</v>
      </c>
      <c r="B44" s="47">
        <v>-62639.58</v>
      </c>
      <c r="C44" s="47"/>
      <c r="D44" s="47">
        <f t="shared" si="0"/>
        <v>8205.940000000002</v>
      </c>
      <c r="E44" s="47"/>
      <c r="F44" s="47">
        <f>-45243.74-9189.9</f>
        <v>-54433.64</v>
      </c>
      <c r="G44" s="47">
        <f aca="true" t="shared" si="1" ref="G44:G50">C44-E44</f>
        <v>0</v>
      </c>
    </row>
    <row r="45" spans="1:7" s="29" customFormat="1" ht="18.75" customHeight="1">
      <c r="A45" s="46" t="s">
        <v>7</v>
      </c>
      <c r="B45" s="47">
        <v>-14683.8</v>
      </c>
      <c r="C45" s="47">
        <f>43556.86-1951.29</f>
        <v>41605.57</v>
      </c>
      <c r="D45" s="47">
        <f t="shared" si="0"/>
        <v>40687.43</v>
      </c>
      <c r="E45" s="47">
        <f>C45</f>
        <v>41605.57</v>
      </c>
      <c r="F45" s="47">
        <v>-15601.94</v>
      </c>
      <c r="G45" s="47">
        <f t="shared" si="1"/>
        <v>0</v>
      </c>
    </row>
    <row r="46" spans="1:7" s="29" customFormat="1" ht="18.75" customHeight="1">
      <c r="A46" s="46" t="s">
        <v>8</v>
      </c>
      <c r="B46" s="47">
        <v>-16060.47</v>
      </c>
      <c r="C46" s="47">
        <v>51592.14</v>
      </c>
      <c r="D46" s="47">
        <f t="shared" si="0"/>
        <v>47818.24</v>
      </c>
      <c r="E46" s="47">
        <f>C46</f>
        <v>51592.14</v>
      </c>
      <c r="F46" s="47">
        <f>-19769.5-64.87</f>
        <v>-19834.37</v>
      </c>
      <c r="G46" s="47">
        <f t="shared" si="1"/>
        <v>0</v>
      </c>
    </row>
    <row r="47" spans="1:7" s="69" customFormat="1" ht="18.75" customHeight="1">
      <c r="A47" s="46" t="s">
        <v>40</v>
      </c>
      <c r="B47" s="47">
        <v>0</v>
      </c>
      <c r="C47" s="47">
        <v>3501.37</v>
      </c>
      <c r="D47" s="47">
        <f t="shared" si="0"/>
        <v>2868.35</v>
      </c>
      <c r="E47" s="47">
        <v>0</v>
      </c>
      <c r="F47" s="47">
        <f>-340.44-292.58</f>
        <v>-633.02</v>
      </c>
      <c r="G47" s="47">
        <f t="shared" si="1"/>
        <v>3501.37</v>
      </c>
    </row>
    <row r="48" spans="1:7" s="29" customFormat="1" ht="18.75" customHeight="1">
      <c r="A48" s="46" t="s">
        <v>25</v>
      </c>
      <c r="B48" s="47">
        <v>-95204.66</v>
      </c>
      <c r="C48" s="47">
        <f>314177.4+19418.28</f>
        <v>333595.68000000005</v>
      </c>
      <c r="D48" s="47">
        <f t="shared" si="0"/>
        <v>330876.44000000006</v>
      </c>
      <c r="E48" s="47">
        <f>C48</f>
        <v>333595.68000000005</v>
      </c>
      <c r="F48" s="47">
        <f>-91736.34-6187.56</f>
        <v>-97923.9</v>
      </c>
      <c r="G48" s="47">
        <f t="shared" si="1"/>
        <v>0</v>
      </c>
    </row>
    <row r="49" spans="1:7" s="29" customFormat="1" ht="18.75" customHeight="1">
      <c r="A49" s="46" t="s">
        <v>26</v>
      </c>
      <c r="B49" s="47">
        <v>0</v>
      </c>
      <c r="C49" s="48">
        <v>47051.93</v>
      </c>
      <c r="D49" s="47">
        <f>C49</f>
        <v>47051.93</v>
      </c>
      <c r="E49" s="48">
        <f>C49</f>
        <v>47051.93</v>
      </c>
      <c r="F49" s="47">
        <v>0</v>
      </c>
      <c r="G49" s="47">
        <f t="shared" si="1"/>
        <v>0</v>
      </c>
    </row>
    <row r="50" spans="1:7" s="29" customFormat="1" ht="18.75" customHeight="1">
      <c r="A50" s="46" t="s">
        <v>11</v>
      </c>
      <c r="B50" s="47">
        <v>-2931.13</v>
      </c>
      <c r="C50" s="49">
        <v>0</v>
      </c>
      <c r="D50" s="47">
        <f>F50-B50+C50</f>
        <v>368.2800000000002</v>
      </c>
      <c r="E50" s="47">
        <f>C50</f>
        <v>0</v>
      </c>
      <c r="F50" s="47">
        <v>-2562.85</v>
      </c>
      <c r="G50" s="47">
        <f t="shared" si="1"/>
        <v>0</v>
      </c>
    </row>
    <row r="51" spans="1:7" s="29" customFormat="1" ht="18.75" customHeight="1">
      <c r="A51" s="50" t="s">
        <v>28</v>
      </c>
      <c r="B51" s="47">
        <v>-8550.07</v>
      </c>
      <c r="C51" s="48">
        <v>37342.8</v>
      </c>
      <c r="D51" s="47">
        <f>F51-B51+C51</f>
        <v>36763.5</v>
      </c>
      <c r="E51" s="47">
        <f>D51</f>
        <v>36763.5</v>
      </c>
      <c r="F51" s="47">
        <v>-9129.37</v>
      </c>
      <c r="G51" s="47">
        <v>0</v>
      </c>
    </row>
    <row r="52" spans="1:7" s="31" customFormat="1" ht="18.75" customHeight="1">
      <c r="A52" s="51" t="s">
        <v>9</v>
      </c>
      <c r="B52" s="56">
        <f aca="true" t="shared" si="2" ref="B52:G52">SUM(B43:B51)</f>
        <v>-234060.86000000004</v>
      </c>
      <c r="C52" s="76">
        <f>C43+C44+C45+C46+C47+C48+C50+C51</f>
        <v>467637.56</v>
      </c>
      <c r="D52" s="76">
        <f>F52-B52+C52</f>
        <v>470737.92000000004</v>
      </c>
      <c r="E52" s="76">
        <f>E43+E44+E45+E46+E47+E48+E50+E51</f>
        <v>463556.89</v>
      </c>
      <c r="F52" s="56">
        <f t="shared" si="2"/>
        <v>-230960.5</v>
      </c>
      <c r="G52" s="56">
        <f t="shared" si="2"/>
        <v>3501.37</v>
      </c>
    </row>
    <row r="53" spans="1:7" s="29" customFormat="1" ht="33.75" customHeight="1" hidden="1">
      <c r="A53" s="66"/>
      <c r="B53" s="67"/>
      <c r="C53" s="67"/>
      <c r="D53" s="67"/>
      <c r="E53" s="47"/>
      <c r="F53" s="47"/>
      <c r="G53" s="68"/>
    </row>
    <row r="54" spans="1:7" s="31" customFormat="1" ht="57.75" customHeight="1">
      <c r="A54" s="52" t="s">
        <v>48</v>
      </c>
      <c r="B54" s="53"/>
      <c r="C54" s="30"/>
      <c r="D54" s="30"/>
      <c r="E54" s="30"/>
      <c r="F54" s="30"/>
      <c r="G54" s="68">
        <f>F47+F48+F51</f>
        <v>-107686.29</v>
      </c>
    </row>
    <row r="55" spans="1:7" s="31" customFormat="1" ht="17.25" customHeight="1" hidden="1">
      <c r="A55" s="52"/>
      <c r="B55" s="53"/>
      <c r="C55" s="30"/>
      <c r="D55" s="30"/>
      <c r="E55" s="30"/>
      <c r="F55" s="30"/>
      <c r="G55" s="68"/>
    </row>
    <row r="56" spans="1:7" s="7" customFormat="1" ht="71.25" customHeight="1">
      <c r="A56" s="52" t="s">
        <v>27</v>
      </c>
      <c r="B56" s="53"/>
      <c r="C56" s="37"/>
      <c r="D56" s="37"/>
      <c r="E56" s="37"/>
      <c r="F56" s="37"/>
      <c r="G56" s="68">
        <f>B38+F43+F44+F45+F46+F50</f>
        <v>-128789.40000000001</v>
      </c>
    </row>
    <row r="57" spans="1:7" s="64" customFormat="1" ht="24" customHeight="1">
      <c r="A57" s="89" t="s">
        <v>46</v>
      </c>
      <c r="B57" s="90"/>
      <c r="C57" s="62"/>
      <c r="D57" s="62"/>
      <c r="E57" s="62"/>
      <c r="F57" s="62"/>
      <c r="G57" s="63">
        <f>C34+G52+G54+G56+G53</f>
        <v>-141261.53999999998</v>
      </c>
    </row>
    <row r="58" spans="3:4" ht="19.5" customHeight="1">
      <c r="C58" s="1"/>
      <c r="D58" s="54"/>
    </row>
    <row r="59" spans="1:7" ht="18">
      <c r="A59" s="3" t="s">
        <v>29</v>
      </c>
      <c r="B59" s="3"/>
      <c r="C59" s="3"/>
      <c r="D59" s="3"/>
      <c r="E59" s="3"/>
      <c r="F59" s="83" t="s">
        <v>30</v>
      </c>
      <c r="G59" s="83"/>
    </row>
    <row r="60" spans="3:4" ht="15">
      <c r="C60" s="1"/>
      <c r="D60" s="54"/>
    </row>
  </sheetData>
  <mergeCells count="19">
    <mergeCell ref="F59:G59"/>
    <mergeCell ref="A1:G1"/>
    <mergeCell ref="A34:A35"/>
    <mergeCell ref="B34:B35"/>
    <mergeCell ref="A57:B57"/>
    <mergeCell ref="D2:G2"/>
    <mergeCell ref="D3:G3"/>
    <mergeCell ref="C4:G4"/>
    <mergeCell ref="A6:C6"/>
    <mergeCell ref="C34:C35"/>
    <mergeCell ref="A7:C7"/>
    <mergeCell ref="A39:B39"/>
    <mergeCell ref="A40:A41"/>
    <mergeCell ref="F40:F41"/>
    <mergeCell ref="G40:G41"/>
    <mergeCell ref="B40:B41"/>
    <mergeCell ref="C40:C41"/>
    <mergeCell ref="D40:D41"/>
    <mergeCell ref="E40:E41"/>
  </mergeCells>
  <printOptions/>
  <pageMargins left="0.45" right="0.1968503937007874" top="0.1968503937007874" bottom="0.1968503937007874" header="0.5118110236220472" footer="0.5118110236220472"/>
  <pageSetup fitToHeight="1" fitToWidth="1" horizontalDpi="600" verticalDpi="600" orientation="portrait" scale="52" r:id="rId1"/>
  <ignoredErrors>
    <ignoredError sqref="B52" formulaRange="1"/>
    <ignoredError sqref="D52 D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2016-03-29T06:39:01Z</cp:lastPrinted>
  <dcterms:created xsi:type="dcterms:W3CDTF">2011-10-17T12:30:43Z</dcterms:created>
  <dcterms:modified xsi:type="dcterms:W3CDTF">2016-04-06T06:43:59Z</dcterms:modified>
  <cp:category/>
  <cp:version/>
  <cp:contentType/>
  <cp:contentStatus/>
</cp:coreProperties>
</file>