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<sst xmlns="http://schemas.openxmlformats.org/spreadsheetml/2006/main" count="56" uniqueCount="52">
  <si>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</si>
  <si>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</si>
  <si>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</si>
  <si>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</si>
  <si>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</si>
  <si>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</si>
  <si>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</si>
  <si>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</si>
  <si>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</si>
  <si>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</si>
  <si>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выполненных работ</t>
  </si>
  <si>
    <t>Электроэнергия ОДН</t>
  </si>
  <si>
    <t>УТВЕРЖДАЮ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</si>
  <si>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</si>
  <si>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</si>
  <si>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</si>
  <si>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ул.30 лет Победы, д. 90</t>
  </si>
  <si>
    <t>Площадь дома - 2090,3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</si>
  <si>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</si>
  <si>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</si>
  <si>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</si>
  <si>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</si>
  <si>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Плата за размещение телефоно-телевизионных кабелей в подъездах</t>
  </si>
  <si>
    <t>Экономист</t>
  </si>
  <si>
    <t>С.Л. Газизова</t>
  </si>
  <si>
    <t>Перерасчет по отоплению в 2014 г.</t>
  </si>
  <si>
    <t xml:space="preserve">Оплачено населением с учетом задолженности на начало года </t>
  </si>
  <si>
    <t xml:space="preserve">Финансовый отчет за 2015 год 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</si>
  <si>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</si>
  <si>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</si>
  <si>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</si>
  <si>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</si>
  <si>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</si>
  <si>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</si>
  <si>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</si>
  <si>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на 01.01.2016г. с учетом задолженности</t>
  </si>
  <si>
    <t>Утилизация веток</t>
  </si>
  <si>
    <t xml:space="preserve">Поверка теплосчетчика "Магика" в комплекте по системе отопления и ГВС </t>
  </si>
  <si>
    <t>Замена участка трубопровода ГВС на вводе</t>
  </si>
  <si>
    <t xml:space="preserve">23.07.2015г. </t>
  </si>
  <si>
    <t xml:space="preserve">30.09.2015г. </t>
  </si>
  <si>
    <t>10.10.2015г.</t>
  </si>
  <si>
    <t>Энергоэффективные мероприятия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</si>
  <si>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</si>
  <si>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</si>
  <si>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</si>
  <si>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</si>
  <si>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</si>
  <si>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</si>
  <si>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Директор ООО "УК "Колтома"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</si>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</sst>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3" fillId="0" borderId="2" xfId="17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75" zoomScaleSheetLayoutView="75" workbookViewId="0" topLeftCell="A30">
      <selection activeCell="G54" sqref="G54"/>
    </sheetView>
  </sheetViews>
  <sheetFormatPr defaultColWidth="9.00390625" defaultRowHeight="12.75"/>
  <cols>
    <col min="1" max="1" width="60.75390625" style="1" customWidth="1"/>
    <col min="2" max="7" width="22.75390625" style="1" customWidth="1"/>
    <col min="8" max="16384" width="9.125" style="1" customWidth="1"/>
  </cols>
  <sheetData>
    <row r="1" spans="1:7" ht="18.75" thickBot="1">
      <c r="A1" s="82" t="s">
        <v>3</v>
      </c>
      <c r="B1" s="82"/>
      <c r="C1" s="82"/>
      <c r="D1" s="82"/>
      <c r="E1" s="82"/>
      <c r="F1" s="82"/>
      <c r="G1" s="82"/>
    </row>
    <row r="2" spans="1:7" ht="18">
      <c r="A2" s="3"/>
      <c r="B2" s="3"/>
      <c r="C2" s="6"/>
      <c r="D2" s="83" t="s">
        <v>12</v>
      </c>
      <c r="E2" s="83"/>
      <c r="F2" s="83"/>
      <c r="G2" s="83"/>
    </row>
    <row r="3" spans="1:7" ht="25.5" customHeight="1">
      <c r="A3" s="3"/>
      <c r="B3" s="3"/>
      <c r="C3" s="6"/>
      <c r="D3" s="84" t="s">
        <v>49</v>
      </c>
      <c r="E3" s="84"/>
      <c r="F3" s="84"/>
      <c r="G3" s="84"/>
    </row>
    <row r="4" spans="1:7" ht="22.5" customHeight="1">
      <c r="A4" s="3"/>
      <c r="B4" s="3"/>
      <c r="C4" s="84" t="s">
        <v>28</v>
      </c>
      <c r="D4" s="84"/>
      <c r="E4" s="84"/>
      <c r="F4" s="84"/>
      <c r="G4" s="84"/>
    </row>
    <row r="5" spans="1:7" ht="18.75" customHeight="1">
      <c r="A5" s="3"/>
      <c r="B5" s="3"/>
      <c r="C5" s="6"/>
      <c r="D5" s="6"/>
      <c r="E5" s="6"/>
      <c r="F5" s="6"/>
      <c r="G5" s="6"/>
    </row>
    <row r="6" spans="1:6" s="18" customFormat="1" ht="21" customHeight="1">
      <c r="A6" s="74" t="s">
        <v>27</v>
      </c>
      <c r="B6" s="74"/>
      <c r="C6" s="74"/>
      <c r="D6" s="17"/>
      <c r="E6" s="16"/>
      <c r="F6" s="16"/>
    </row>
    <row r="7" spans="1:7" s="18" customFormat="1" ht="18">
      <c r="A7" s="78" t="s">
        <v>16</v>
      </c>
      <c r="B7" s="78"/>
      <c r="C7" s="78"/>
      <c r="D7" s="19"/>
      <c r="E7" s="19"/>
      <c r="F7" s="19"/>
      <c r="G7" s="20"/>
    </row>
    <row r="8" spans="1:7" s="9" customFormat="1" ht="30" customHeight="1">
      <c r="A8" s="38" t="s">
        <v>17</v>
      </c>
      <c r="B8" s="7"/>
      <c r="C8" s="7"/>
      <c r="D8" s="7"/>
      <c r="E8" s="7"/>
      <c r="F8" s="7"/>
      <c r="G8" s="8"/>
    </row>
    <row r="9" spans="1:4" s="9" customFormat="1" ht="25.5" customHeight="1" thickBot="1">
      <c r="A9" s="21" t="s">
        <v>0</v>
      </c>
      <c r="B9" s="10"/>
      <c r="C9" s="10"/>
      <c r="D9" s="10"/>
    </row>
    <row r="10" spans="1:3" s="9" customFormat="1" ht="45">
      <c r="A10" s="23" t="s">
        <v>29</v>
      </c>
      <c r="B10" s="28" t="s">
        <v>10</v>
      </c>
      <c r="C10" s="32">
        <v>39445.56</v>
      </c>
    </row>
    <row r="11" spans="1:3" s="9" customFormat="1" ht="21" customHeight="1">
      <c r="A11" s="24" t="s">
        <v>1</v>
      </c>
      <c r="B11" s="11"/>
      <c r="C11" s="69">
        <v>17068.68</v>
      </c>
    </row>
    <row r="12" spans="1:3" s="9" customFormat="1" ht="23.25" customHeight="1">
      <c r="A12" s="24" t="s">
        <v>13</v>
      </c>
      <c r="B12" s="11"/>
      <c r="C12" s="30">
        <f>C14+C13</f>
        <v>0</v>
      </c>
    </row>
    <row r="13" spans="1:3" s="9" customFormat="1" ht="21.75" customHeight="1" hidden="1">
      <c r="A13" s="25"/>
      <c r="B13" s="12"/>
      <c r="C13" s="15"/>
    </row>
    <row r="14" spans="1:3" s="9" customFormat="1" ht="19.5" customHeight="1" hidden="1">
      <c r="A14" s="25"/>
      <c r="B14" s="12"/>
      <c r="C14" s="15"/>
    </row>
    <row r="15" spans="1:3" s="9" customFormat="1" ht="36" customHeight="1">
      <c r="A15" s="24" t="s">
        <v>30</v>
      </c>
      <c r="B15" s="11"/>
      <c r="C15" s="29">
        <f>C10+C11-C12</f>
        <v>56514.24</v>
      </c>
    </row>
    <row r="16" spans="1:3" s="9" customFormat="1" ht="32.25" customHeight="1">
      <c r="A16" s="24" t="s">
        <v>26</v>
      </c>
      <c r="B16" s="11"/>
      <c r="C16" s="15">
        <f>C11-C17</f>
        <v>15374.35</v>
      </c>
    </row>
    <row r="17" spans="1:3" s="9" customFormat="1" ht="37.5" customHeight="1" thickBot="1">
      <c r="A17" s="26" t="s">
        <v>31</v>
      </c>
      <c r="B17" s="31"/>
      <c r="C17" s="59">
        <v>1694.33</v>
      </c>
    </row>
    <row r="18" spans="1:3" s="9" customFormat="1" ht="15">
      <c r="A18" s="22"/>
      <c r="B18" s="8"/>
      <c r="C18" s="13"/>
    </row>
    <row r="19" spans="1:3" s="9" customFormat="1" ht="15.75" thickBot="1">
      <c r="A19" s="21" t="s">
        <v>2</v>
      </c>
      <c r="B19" s="10"/>
      <c r="C19" s="14"/>
    </row>
    <row r="20" spans="1:3" s="9" customFormat="1" ht="45">
      <c r="A20" s="23" t="s">
        <v>32</v>
      </c>
      <c r="B20" s="60" t="s">
        <v>10</v>
      </c>
      <c r="C20" s="58">
        <v>37496.33</v>
      </c>
    </row>
    <row r="21" spans="1:3" s="9" customFormat="1" ht="24" customHeight="1">
      <c r="A21" s="24" t="s">
        <v>1</v>
      </c>
      <c r="B21" s="37"/>
      <c r="C21" s="15">
        <v>75250.8</v>
      </c>
    </row>
    <row r="22" spans="1:3" s="9" customFormat="1" ht="21" customHeight="1">
      <c r="A22" s="24" t="s">
        <v>13</v>
      </c>
      <c r="B22" s="37"/>
      <c r="C22" s="30">
        <f>C23+C24+C25</f>
        <v>37746</v>
      </c>
    </row>
    <row r="23" spans="1:3" s="9" customFormat="1" ht="21" customHeight="1">
      <c r="A23" s="25" t="s">
        <v>36</v>
      </c>
      <c r="B23" s="12" t="s">
        <v>39</v>
      </c>
      <c r="C23" s="15">
        <v>4000</v>
      </c>
    </row>
    <row r="24" spans="1:3" s="9" customFormat="1" ht="32.25" customHeight="1">
      <c r="A24" s="25" t="s">
        <v>37</v>
      </c>
      <c r="B24" s="12" t="s">
        <v>40</v>
      </c>
      <c r="C24" s="15">
        <v>25000</v>
      </c>
    </row>
    <row r="25" spans="1:3" s="9" customFormat="1" ht="21" customHeight="1">
      <c r="A25" s="25" t="s">
        <v>38</v>
      </c>
      <c r="B25" s="12" t="s">
        <v>41</v>
      </c>
      <c r="C25" s="15">
        <v>8746</v>
      </c>
    </row>
    <row r="26" spans="1:3" s="9" customFormat="1" ht="31.5" customHeight="1">
      <c r="A26" s="24" t="s">
        <v>33</v>
      </c>
      <c r="B26" s="37"/>
      <c r="C26" s="29">
        <f>C20+C21-C22</f>
        <v>75001.13</v>
      </c>
    </row>
    <row r="27" spans="1:3" s="9" customFormat="1" ht="30.75" customHeight="1">
      <c r="A27" s="24" t="s">
        <v>26</v>
      </c>
      <c r="B27" s="37"/>
      <c r="C27" s="15">
        <f>C21-C28+332.6</f>
        <v>64073.75</v>
      </c>
    </row>
    <row r="28" spans="1:3" s="9" customFormat="1" ht="34.5" customHeight="1" thickBot="1">
      <c r="A28" s="26" t="s">
        <v>34</v>
      </c>
      <c r="B28" s="61"/>
      <c r="C28" s="59">
        <f>11335.88+173.77</f>
        <v>11509.65</v>
      </c>
    </row>
    <row r="29" spans="1:3" s="9" customFormat="1" ht="15.75" thickBot="1">
      <c r="A29" s="22"/>
      <c r="B29" s="8"/>
      <c r="C29" s="13"/>
    </row>
    <row r="30" spans="1:3" s="9" customFormat="1" ht="15" customHeight="1">
      <c r="A30" s="85" t="s">
        <v>35</v>
      </c>
      <c r="B30" s="87"/>
      <c r="C30" s="75">
        <f>C15-C17+C26-C28</f>
        <v>118311.39000000001</v>
      </c>
    </row>
    <row r="31" spans="1:3" s="9" customFormat="1" ht="27" customHeight="1" thickBot="1">
      <c r="A31" s="86"/>
      <c r="B31" s="88"/>
      <c r="C31" s="76"/>
    </row>
    <row r="32" spans="1:4" s="9" customFormat="1" ht="20.25" customHeight="1">
      <c r="A32" s="27"/>
      <c r="B32" s="7"/>
      <c r="C32" s="7"/>
      <c r="D32" s="7"/>
    </row>
    <row r="33" spans="1:7" s="9" customFormat="1" ht="15" hidden="1">
      <c r="A33" s="27"/>
      <c r="B33" s="7"/>
      <c r="C33" s="7"/>
      <c r="D33" s="7"/>
      <c r="E33" s="8"/>
      <c r="F33" s="8"/>
      <c r="G33" s="8"/>
    </row>
    <row r="34" spans="1:7" s="9" customFormat="1" ht="5.25" customHeight="1">
      <c r="A34" s="27"/>
      <c r="B34" s="7"/>
      <c r="C34" s="33"/>
      <c r="D34" s="7"/>
      <c r="E34" s="8"/>
      <c r="F34" s="8"/>
      <c r="G34" s="8"/>
    </row>
    <row r="35" spans="1:7" s="9" customFormat="1" ht="84" customHeight="1">
      <c r="A35" s="52" t="s">
        <v>50</v>
      </c>
      <c r="B35" s="62">
        <f>17349.53-11620.77</f>
        <v>5728.759999999998</v>
      </c>
      <c r="C35" s="39"/>
      <c r="D35" s="40"/>
      <c r="E35" s="41"/>
      <c r="F35" s="41"/>
      <c r="G35" s="41"/>
    </row>
    <row r="36" spans="1:7" s="10" customFormat="1" ht="21" customHeight="1">
      <c r="A36" s="89"/>
      <c r="B36" s="89"/>
      <c r="C36" s="42"/>
      <c r="D36" s="43"/>
      <c r="E36" s="4"/>
      <c r="F36" s="4"/>
      <c r="G36" s="4"/>
    </row>
    <row r="37" spans="1:7" s="9" customFormat="1" ht="15" customHeight="1">
      <c r="A37" s="72" t="s">
        <v>4</v>
      </c>
      <c r="B37" s="72" t="s">
        <v>43</v>
      </c>
      <c r="C37" s="77" t="s">
        <v>44</v>
      </c>
      <c r="D37" s="72" t="s">
        <v>45</v>
      </c>
      <c r="E37" s="72" t="s">
        <v>46</v>
      </c>
      <c r="F37" s="72" t="s">
        <v>47</v>
      </c>
      <c r="G37" s="72" t="s">
        <v>14</v>
      </c>
    </row>
    <row r="38" spans="1:7" s="34" customFormat="1" ht="79.5" customHeight="1">
      <c r="A38" s="72"/>
      <c r="B38" s="72"/>
      <c r="C38" s="72"/>
      <c r="D38" s="72"/>
      <c r="E38" s="73"/>
      <c r="F38" s="72"/>
      <c r="G38" s="73"/>
    </row>
    <row r="39" spans="1:7" s="66" customFormat="1" ht="15">
      <c r="A39" s="63" t="s">
        <v>18</v>
      </c>
      <c r="B39" s="63">
        <v>1</v>
      </c>
      <c r="C39" s="63">
        <v>2</v>
      </c>
      <c r="D39" s="64">
        <v>3</v>
      </c>
      <c r="E39" s="65">
        <v>4</v>
      </c>
      <c r="F39" s="65">
        <v>5</v>
      </c>
      <c r="G39" s="65">
        <v>6</v>
      </c>
    </row>
    <row r="40" spans="1:7" s="34" customFormat="1" ht="18.75" customHeight="1">
      <c r="A40" s="44" t="s">
        <v>5</v>
      </c>
      <c r="B40" s="45">
        <v>-1.05</v>
      </c>
      <c r="C40" s="45"/>
      <c r="D40" s="45">
        <f aca="true" t="shared" si="0" ref="D40:D45">F40-B40+C40</f>
        <v>0.77</v>
      </c>
      <c r="E40" s="45"/>
      <c r="F40" s="45">
        <v>-0.28</v>
      </c>
      <c r="G40" s="45">
        <f>C40-E40</f>
        <v>0</v>
      </c>
    </row>
    <row r="41" spans="1:7" s="34" customFormat="1" ht="18.75" customHeight="1">
      <c r="A41" s="44" t="s">
        <v>6</v>
      </c>
      <c r="B41" s="45">
        <v>573.61</v>
      </c>
      <c r="C41" s="45"/>
      <c r="D41" s="45">
        <f t="shared" si="0"/>
        <v>-398.22</v>
      </c>
      <c r="E41" s="45"/>
      <c r="F41" s="45">
        <v>175.39</v>
      </c>
      <c r="G41" s="45">
        <f aca="true" t="shared" si="1" ref="G41:G47">C41-E41</f>
        <v>0</v>
      </c>
    </row>
    <row r="42" spans="1:7" s="34" customFormat="1" ht="18.75" customHeight="1">
      <c r="A42" s="44" t="s">
        <v>7</v>
      </c>
      <c r="B42" s="45">
        <v>-8647.47</v>
      </c>
      <c r="C42" s="45">
        <f>55239.82-1601.37</f>
        <v>53638.45</v>
      </c>
      <c r="D42" s="45">
        <f t="shared" si="0"/>
        <v>52437.719999999994</v>
      </c>
      <c r="E42" s="45">
        <f>C42</f>
        <v>53638.45</v>
      </c>
      <c r="F42" s="45">
        <f>-9903.35+55.15</f>
        <v>-9848.2</v>
      </c>
      <c r="G42" s="45">
        <f t="shared" si="1"/>
        <v>0</v>
      </c>
    </row>
    <row r="43" spans="1:7" s="34" customFormat="1" ht="18.75" customHeight="1">
      <c r="A43" s="44" t="s">
        <v>8</v>
      </c>
      <c r="B43" s="45">
        <v>-9394.42</v>
      </c>
      <c r="C43" s="45">
        <v>63374.98</v>
      </c>
      <c r="D43" s="45">
        <f t="shared" si="0"/>
        <v>61363.32000000001</v>
      </c>
      <c r="E43" s="45">
        <f>C43</f>
        <v>63374.98</v>
      </c>
      <c r="F43" s="45">
        <v>-11406.08</v>
      </c>
      <c r="G43" s="45">
        <f t="shared" si="1"/>
        <v>0</v>
      </c>
    </row>
    <row r="44" spans="1:7" s="71" customFormat="1" ht="18.75" customHeight="1">
      <c r="A44" s="44" t="s">
        <v>42</v>
      </c>
      <c r="B44" s="45">
        <v>0</v>
      </c>
      <c r="C44" s="45">
        <v>5166.96</v>
      </c>
      <c r="D44" s="45">
        <f t="shared" si="0"/>
        <v>3582.16</v>
      </c>
      <c r="E44" s="45">
        <v>0</v>
      </c>
      <c r="F44" s="45">
        <f>-852.02-732.78</f>
        <v>-1584.8</v>
      </c>
      <c r="G44" s="45">
        <f t="shared" si="1"/>
        <v>5166.96</v>
      </c>
    </row>
    <row r="45" spans="1:7" s="34" customFormat="1" ht="18.75" customHeight="1">
      <c r="A45" s="44" t="s">
        <v>19</v>
      </c>
      <c r="B45" s="45">
        <v>-39013.46</v>
      </c>
      <c r="C45" s="45">
        <f>316554.84+19565.4</f>
        <v>336120.24000000005</v>
      </c>
      <c r="D45" s="45">
        <f t="shared" si="0"/>
        <v>324604.17000000004</v>
      </c>
      <c r="E45" s="45">
        <f>C45</f>
        <v>336120.24000000005</v>
      </c>
      <c r="F45" s="45">
        <f>-47588.12-2941.41</f>
        <v>-50529.53</v>
      </c>
      <c r="G45" s="45">
        <f t="shared" si="1"/>
        <v>0</v>
      </c>
    </row>
    <row r="46" spans="1:7" s="34" customFormat="1" ht="18.75" customHeight="1">
      <c r="A46" s="44" t="s">
        <v>20</v>
      </c>
      <c r="B46" s="45">
        <v>0</v>
      </c>
      <c r="C46" s="46">
        <v>47408</v>
      </c>
      <c r="D46" s="45">
        <f>C46</f>
        <v>47408</v>
      </c>
      <c r="E46" s="46">
        <f>C46</f>
        <v>47408</v>
      </c>
      <c r="F46" s="45">
        <v>0</v>
      </c>
      <c r="G46" s="45">
        <f t="shared" si="1"/>
        <v>0</v>
      </c>
    </row>
    <row r="47" spans="1:7" s="34" customFormat="1" ht="18.75" customHeight="1">
      <c r="A47" s="44" t="s">
        <v>11</v>
      </c>
      <c r="B47" s="45">
        <v>-65.57</v>
      </c>
      <c r="C47" s="47">
        <v>0</v>
      </c>
      <c r="D47" s="45">
        <f>F47-B47+C47</f>
        <v>77.22</v>
      </c>
      <c r="E47" s="45">
        <f>C47</f>
        <v>0</v>
      </c>
      <c r="F47" s="45">
        <v>11.65</v>
      </c>
      <c r="G47" s="45">
        <f t="shared" si="1"/>
        <v>0</v>
      </c>
    </row>
    <row r="48" spans="1:7" s="35" customFormat="1" ht="18.75" customHeight="1">
      <c r="A48" s="48" t="s">
        <v>21</v>
      </c>
      <c r="B48" s="45">
        <v>-2324.27</v>
      </c>
      <c r="C48" s="46">
        <v>20066.88</v>
      </c>
      <c r="D48" s="45">
        <f>F48-B48+C48</f>
        <v>19381.64</v>
      </c>
      <c r="E48" s="45">
        <f>D48</f>
        <v>19381.64</v>
      </c>
      <c r="F48" s="45">
        <v>-3009.51</v>
      </c>
      <c r="G48" s="45">
        <v>0</v>
      </c>
    </row>
    <row r="49" spans="1:7" s="35" customFormat="1" ht="18.75" customHeight="1">
      <c r="A49" s="49" t="s">
        <v>9</v>
      </c>
      <c r="B49" s="50">
        <f aca="true" t="shared" si="2" ref="B49:G49">SUM(B40:B48)</f>
        <v>-58872.62999999999</v>
      </c>
      <c r="C49" s="50">
        <f>C40+C41+C42+C43+C44+C45+C47+C48</f>
        <v>478367.51000000007</v>
      </c>
      <c r="D49" s="50">
        <f>F49-B49+C49</f>
        <v>461048.78</v>
      </c>
      <c r="E49" s="50">
        <f>E40+E41+E42+E43+E44+E45+E47+E48</f>
        <v>472515.31000000006</v>
      </c>
      <c r="F49" s="50">
        <f t="shared" si="2"/>
        <v>-76191.36</v>
      </c>
      <c r="G49" s="50">
        <f t="shared" si="2"/>
        <v>5166.96</v>
      </c>
    </row>
    <row r="50" spans="1:7" s="35" customFormat="1" ht="35.25" customHeight="1">
      <c r="A50" s="70" t="s">
        <v>22</v>
      </c>
      <c r="B50" s="51">
        <v>4800</v>
      </c>
      <c r="C50" s="45"/>
      <c r="D50" s="45"/>
      <c r="E50" s="45"/>
      <c r="F50" s="45"/>
      <c r="G50" s="50">
        <f>B50+C50</f>
        <v>4800</v>
      </c>
    </row>
    <row r="51" spans="1:7" s="10" customFormat="1" ht="63" customHeight="1">
      <c r="A51" s="52" t="s">
        <v>51</v>
      </c>
      <c r="B51" s="53"/>
      <c r="C51" s="54"/>
      <c r="D51" s="54"/>
      <c r="E51" s="54"/>
      <c r="F51" s="54"/>
      <c r="G51" s="55">
        <f>F44+F45+F48</f>
        <v>-55123.840000000004</v>
      </c>
    </row>
    <row r="52" spans="1:7" s="10" customFormat="1" ht="19.5" customHeight="1" hidden="1">
      <c r="A52" s="52" t="s">
        <v>25</v>
      </c>
      <c r="B52" s="53"/>
      <c r="C52" s="54"/>
      <c r="D52" s="54"/>
      <c r="E52" s="54"/>
      <c r="F52" s="54"/>
      <c r="G52" s="55"/>
    </row>
    <row r="53" spans="1:7" s="9" customFormat="1" ht="66.75" customHeight="1">
      <c r="A53" s="52" t="s">
        <v>15</v>
      </c>
      <c r="B53" s="53"/>
      <c r="C53" s="56"/>
      <c r="D53" s="56"/>
      <c r="E53" s="56"/>
      <c r="F53" s="56"/>
      <c r="G53" s="55">
        <f>B35+F40+F41+F42+F43+F47</f>
        <v>-15338.760000000002</v>
      </c>
    </row>
    <row r="54" spans="1:7" s="66" customFormat="1" ht="27.75" customHeight="1">
      <c r="A54" s="80" t="s">
        <v>48</v>
      </c>
      <c r="B54" s="81"/>
      <c r="C54" s="67"/>
      <c r="D54" s="67"/>
      <c r="E54" s="67"/>
      <c r="F54" s="67"/>
      <c r="G54" s="68">
        <f>C30+G50+G49+G51+G53</f>
        <v>57815.75000000001</v>
      </c>
    </row>
    <row r="55" ht="18.75" customHeight="1">
      <c r="D55" s="57"/>
    </row>
    <row r="56" spans="1:7" ht="18">
      <c r="A56" s="36" t="s">
        <v>23</v>
      </c>
      <c r="B56" s="36"/>
      <c r="C56" s="36"/>
      <c r="D56" s="36"/>
      <c r="E56" s="36"/>
      <c r="F56" s="79" t="s">
        <v>24</v>
      </c>
      <c r="G56" s="79"/>
    </row>
    <row r="57" spans="1:7" ht="15">
      <c r="A57" s="4"/>
      <c r="B57" s="4"/>
      <c r="C57" s="4"/>
      <c r="D57" s="4"/>
      <c r="E57" s="4"/>
      <c r="F57" s="4"/>
      <c r="G57" s="5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2" spans="1:4" ht="15">
      <c r="A62" s="2"/>
      <c r="B62" s="2"/>
      <c r="C62" s="2"/>
      <c r="D62" s="2"/>
    </row>
  </sheetData>
  <mergeCells count="19">
    <mergeCell ref="F56:G56"/>
    <mergeCell ref="A54:B54"/>
    <mergeCell ref="A1:G1"/>
    <mergeCell ref="D2:G2"/>
    <mergeCell ref="D3:G3"/>
    <mergeCell ref="C4:G4"/>
    <mergeCell ref="A30:A31"/>
    <mergeCell ref="B30:B31"/>
    <mergeCell ref="A36:B36"/>
    <mergeCell ref="G37:G38"/>
    <mergeCell ref="D37:D38"/>
    <mergeCell ref="E37:E38"/>
    <mergeCell ref="F37:F38"/>
    <mergeCell ref="A6:C6"/>
    <mergeCell ref="C30:C31"/>
    <mergeCell ref="C37:C38"/>
    <mergeCell ref="A7:C7"/>
    <mergeCell ref="A37:A38"/>
    <mergeCell ref="B37:B38"/>
  </mergeCells>
  <printOptions/>
  <pageMargins left="0.39" right="0.1968503937007874" top="0.3937007874015748" bottom="0.3937007874015748" header="0.5118110236220472" footer="0.5118110236220472"/>
  <pageSetup fitToHeight="1" fitToWidth="1" horizontalDpi="600" verticalDpi="600" orientation="portrait" scale="52" r:id="rId1"/>
  <ignoredErrors>
    <ignoredError sqref="B49" formulaRange="1"/>
    <ignoredError sqref="D46 D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2015-03-23T10:22:40Z</cp:lastPrinted>
  <dcterms:created xsi:type="dcterms:W3CDTF">2011-10-17T12:30:43Z</dcterms:created>
  <dcterms:modified xsi:type="dcterms:W3CDTF">2016-03-29T12:12:15Z</dcterms:modified>
  <cp:category/>
  <cp:version/>
  <cp:contentType/>
  <cp:contentStatus/>
</cp:coreProperties>
</file>