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<sst xmlns="http://schemas.openxmlformats.org/spreadsheetml/2006/main" count="49" uniqueCount="45">
  <si>
    <t>Капитальный ремонт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</si>
  <si>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</si>
  <si>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</si>
  <si>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</si>
  <si>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</si>
  <si>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</si>
  <si>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</si>
  <si>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</si>
  <si>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</si>
  <si>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УТВЕРЖДАЮ</t>
  </si>
  <si>
    <t>Израсходовано всего, в том числе:</t>
  </si>
  <si>
    <t>Дата выполнения работ</t>
  </si>
  <si>
    <t>Площадь дома - 4562,4 м2</t>
  </si>
  <si>
    <t>Фактическая экономия (+), перерасход (-) ст.6=ст.2-ст.4</t>
  </si>
  <si>
    <t>А</t>
  </si>
  <si>
    <t>Электроэнергия ОДН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</si>
  <si>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</si>
  <si>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</si>
  <si>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</si>
  <si>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Перерасчет по отоплению в 2014г.</t>
  </si>
  <si>
    <t>Экономист</t>
  </si>
  <si>
    <t>С.Л. Газизова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</si>
  <si>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</si>
  <si>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</si>
  <si>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</si>
  <si>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года  МКД по адресу : </t>
  </si>
  <si>
    <t>Остаток средств капитального ремонта на 01.01.2015г.</t>
  </si>
  <si>
    <t>Начислено жильцам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</si>
  <si>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</si>
  <si>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</si>
  <si>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</si>
  <si>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</si>
  <si>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</si>
  <si>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на 01.01.2016г. с учетом задолженности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</si>
  <si>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</si>
  <si>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</si>
  <si>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</si>
  <si>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</si>
  <si>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</si>
  <si>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</si>
  <si>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Финансовый результат на 01.01.2016 г.</t>
  </si>
  <si>
    <t>ул.30 лет Победы, д. 92</t>
  </si>
  <si>
    <t>Директор ООО "УК "Колтома"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</si>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</sst>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i/>
      <sz val="12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0" borderId="2" xfId="18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17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10" fillId="0" borderId="6" xfId="17" applyNumberFormat="1" applyFont="1" applyBorder="1" applyAlignment="1">
      <alignment horizontal="center" vertical="center" wrapText="1"/>
      <protection/>
    </xf>
    <xf numFmtId="4" fontId="10" fillId="0" borderId="9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="75" zoomScaleSheetLayoutView="75" workbookViewId="0" topLeftCell="A1">
      <selection activeCell="B58" sqref="B58"/>
    </sheetView>
  </sheetViews>
  <sheetFormatPr defaultColWidth="9.00390625" defaultRowHeight="12.75"/>
  <cols>
    <col min="1" max="1" width="63.00390625" style="2" customWidth="1"/>
    <col min="2" max="3" width="22.75390625" style="2" customWidth="1"/>
    <col min="4" max="4" width="22.75390625" style="3" customWidth="1"/>
    <col min="5" max="7" width="22.75390625" style="2" customWidth="1"/>
    <col min="8" max="16384" width="9.125" style="2" customWidth="1"/>
  </cols>
  <sheetData>
    <row r="1" spans="1:8" ht="18.75" thickBot="1">
      <c r="A1" s="76" t="s">
        <v>2</v>
      </c>
      <c r="B1" s="76"/>
      <c r="C1" s="76"/>
      <c r="D1" s="76"/>
      <c r="E1" s="76"/>
      <c r="F1" s="76"/>
      <c r="G1" s="76"/>
      <c r="H1" s="36"/>
    </row>
    <row r="2" spans="1:8" ht="18">
      <c r="A2" s="6"/>
      <c r="B2" s="6"/>
      <c r="C2" s="6"/>
      <c r="D2" s="19"/>
      <c r="E2" s="79" t="s">
        <v>9</v>
      </c>
      <c r="F2" s="79"/>
      <c r="G2" s="79"/>
      <c r="H2" s="35"/>
    </row>
    <row r="3" spans="1:8" ht="25.5" customHeight="1">
      <c r="A3" s="6"/>
      <c r="B3" s="6"/>
      <c r="C3" s="6"/>
      <c r="D3" s="80" t="s">
        <v>42</v>
      </c>
      <c r="E3" s="80"/>
      <c r="F3" s="80"/>
      <c r="G3" s="80"/>
      <c r="H3" s="35"/>
    </row>
    <row r="4" spans="1:8" ht="22.5" customHeight="1">
      <c r="A4" s="6"/>
      <c r="B4" s="6"/>
      <c r="C4" s="80" t="s">
        <v>24</v>
      </c>
      <c r="D4" s="80"/>
      <c r="E4" s="80"/>
      <c r="F4" s="80"/>
      <c r="G4" s="80"/>
      <c r="H4" s="35"/>
    </row>
    <row r="5" spans="1:7" ht="18">
      <c r="A5" s="8"/>
      <c r="B5" s="8"/>
      <c r="C5" s="8"/>
      <c r="D5" s="6"/>
      <c r="E5" s="6"/>
      <c r="F5" s="6"/>
      <c r="G5" s="6"/>
    </row>
    <row r="6" spans="1:6" s="7" customFormat="1" ht="18">
      <c r="A6" s="81" t="s">
        <v>25</v>
      </c>
      <c r="B6" s="81"/>
      <c r="C6" s="81"/>
      <c r="D6" s="10"/>
      <c r="E6" s="9"/>
      <c r="F6" s="9"/>
    </row>
    <row r="7" spans="1:7" s="7" customFormat="1" ht="18">
      <c r="A7" s="87" t="s">
        <v>41</v>
      </c>
      <c r="B7" s="87"/>
      <c r="C7" s="87"/>
      <c r="D7" s="20"/>
      <c r="E7" s="20"/>
      <c r="F7" s="20"/>
      <c r="G7" s="6"/>
    </row>
    <row r="8" spans="1:7" ht="36" customHeight="1">
      <c r="A8" s="43" t="s">
        <v>12</v>
      </c>
      <c r="B8" s="5"/>
      <c r="C8" s="5"/>
      <c r="D8" s="5"/>
      <c r="E8" s="5"/>
      <c r="F8" s="5"/>
      <c r="G8" s="4"/>
    </row>
    <row r="9" spans="1:3" ht="26.25" customHeight="1" thickBot="1">
      <c r="A9" s="21" t="s">
        <v>0</v>
      </c>
      <c r="B9" s="21"/>
      <c r="C9" s="1"/>
    </row>
    <row r="10" spans="1:3" s="12" customFormat="1" ht="35.25" customHeight="1">
      <c r="A10" s="29" t="s">
        <v>26</v>
      </c>
      <c r="B10" s="38" t="s">
        <v>11</v>
      </c>
      <c r="C10" s="34">
        <v>-81673.69</v>
      </c>
    </row>
    <row r="11" spans="1:3" s="12" customFormat="1" ht="27.75" customHeight="1">
      <c r="A11" s="24" t="s">
        <v>27</v>
      </c>
      <c r="B11" s="72"/>
      <c r="C11" s="71">
        <v>57200.23</v>
      </c>
    </row>
    <row r="12" spans="1:3" s="12" customFormat="1" ht="28.5" customHeight="1">
      <c r="A12" s="24" t="s">
        <v>10</v>
      </c>
      <c r="B12" s="11"/>
      <c r="C12" s="31">
        <f>C13+C14</f>
        <v>0</v>
      </c>
    </row>
    <row r="13" spans="1:3" s="12" customFormat="1" ht="17.25" customHeight="1" hidden="1">
      <c r="A13" s="28"/>
      <c r="B13" s="39"/>
      <c r="C13" s="18"/>
    </row>
    <row r="14" spans="1:3" s="12" customFormat="1" ht="18.75" customHeight="1" hidden="1">
      <c r="A14" s="28"/>
      <c r="B14" s="39"/>
      <c r="C14" s="18"/>
    </row>
    <row r="15" spans="1:3" s="12" customFormat="1" ht="36.75" customHeight="1">
      <c r="A15" s="24" t="s">
        <v>28</v>
      </c>
      <c r="B15" s="11"/>
      <c r="C15" s="13">
        <f>C10+C11-C12</f>
        <v>-24473.46</v>
      </c>
    </row>
    <row r="16" spans="1:3" s="12" customFormat="1" ht="33.75" customHeight="1">
      <c r="A16" s="24" t="s">
        <v>23</v>
      </c>
      <c r="B16" s="11"/>
      <c r="C16" s="18">
        <f>C11-C17</f>
        <v>31740.770000000004</v>
      </c>
    </row>
    <row r="17" spans="1:3" s="12" customFormat="1" ht="36.75" customHeight="1" thickBot="1">
      <c r="A17" s="25" t="s">
        <v>29</v>
      </c>
      <c r="B17" s="73"/>
      <c r="C17" s="63">
        <v>25459.46</v>
      </c>
    </row>
    <row r="18" spans="1:3" s="12" customFormat="1" ht="17.25" customHeight="1">
      <c r="A18" s="26"/>
      <c r="B18" s="26"/>
      <c r="C18" s="15"/>
    </row>
    <row r="19" spans="1:3" s="12" customFormat="1" ht="22.5" customHeight="1" thickBot="1">
      <c r="A19" s="27" t="s">
        <v>1</v>
      </c>
      <c r="B19" s="27"/>
      <c r="C19" s="16"/>
    </row>
    <row r="20" spans="1:3" s="12" customFormat="1" ht="32.25" customHeight="1">
      <c r="A20" s="29" t="s">
        <v>30</v>
      </c>
      <c r="B20" s="38" t="s">
        <v>11</v>
      </c>
      <c r="C20" s="30">
        <v>-86105.93</v>
      </c>
    </row>
    <row r="21" spans="1:3" s="12" customFormat="1" ht="21.75" customHeight="1">
      <c r="A21" s="24" t="s">
        <v>27</v>
      </c>
      <c r="B21" s="22"/>
      <c r="C21" s="71">
        <v>164246.4</v>
      </c>
    </row>
    <row r="22" spans="1:3" s="12" customFormat="1" ht="24" customHeight="1">
      <c r="A22" s="24" t="s">
        <v>10</v>
      </c>
      <c r="B22" s="11"/>
      <c r="C22" s="31">
        <f>C23+C24+C25+C26+C27</f>
        <v>0</v>
      </c>
    </row>
    <row r="23" spans="1:3" s="12" customFormat="1" ht="14.25" customHeight="1" hidden="1">
      <c r="A23" s="40"/>
      <c r="B23" s="39"/>
      <c r="C23" s="18"/>
    </row>
    <row r="24" spans="1:3" s="12" customFormat="1" ht="18.75" customHeight="1" hidden="1">
      <c r="A24" s="41"/>
      <c r="B24" s="39"/>
      <c r="C24" s="18"/>
    </row>
    <row r="25" spans="1:3" s="12" customFormat="1" ht="15" hidden="1">
      <c r="A25" s="40"/>
      <c r="B25" s="39"/>
      <c r="C25" s="18"/>
    </row>
    <row r="26" spans="1:3" s="12" customFormat="1" ht="18.75" customHeight="1" hidden="1">
      <c r="A26" s="40"/>
      <c r="B26" s="39"/>
      <c r="C26" s="18"/>
    </row>
    <row r="27" spans="1:3" s="12" customFormat="1" ht="19.5" customHeight="1" hidden="1">
      <c r="A27" s="40"/>
      <c r="B27" s="39"/>
      <c r="C27" s="18"/>
    </row>
    <row r="28" spans="1:3" s="12" customFormat="1" ht="41.25" customHeight="1">
      <c r="A28" s="24" t="s">
        <v>31</v>
      </c>
      <c r="B28" s="22"/>
      <c r="C28" s="13">
        <f>C20+C21-C22</f>
        <v>78140.47</v>
      </c>
    </row>
    <row r="29" spans="1:3" s="12" customFormat="1" ht="33.75" customHeight="1">
      <c r="A29" s="24" t="s">
        <v>23</v>
      </c>
      <c r="B29" s="23"/>
      <c r="C29" s="18">
        <f>C21-C30+4290.87</f>
        <v>121671.40999999999</v>
      </c>
    </row>
    <row r="30" spans="1:3" s="12" customFormat="1" ht="39" customHeight="1" thickBot="1">
      <c r="A30" s="25" t="s">
        <v>32</v>
      </c>
      <c r="B30" s="42"/>
      <c r="C30" s="63">
        <f>40316.66+6549.2</f>
        <v>46865.86</v>
      </c>
    </row>
    <row r="31" spans="1:4" s="12" customFormat="1" ht="15">
      <c r="A31" s="77"/>
      <c r="B31" s="82"/>
      <c r="C31" s="78"/>
      <c r="D31" s="14"/>
    </row>
    <row r="32" spans="1:4" s="12" customFormat="1" ht="12.75" customHeight="1" thickBot="1">
      <c r="A32" s="77"/>
      <c r="B32" s="82"/>
      <c r="C32" s="78"/>
      <c r="D32" s="14"/>
    </row>
    <row r="33" spans="1:3" s="12" customFormat="1" ht="18" customHeight="1">
      <c r="A33" s="91" t="s">
        <v>33</v>
      </c>
      <c r="B33" s="85"/>
      <c r="C33" s="93">
        <f>C15-C17+C28-C30</f>
        <v>-18658.309999999998</v>
      </c>
    </row>
    <row r="34" spans="1:3" s="12" customFormat="1" ht="19.5" customHeight="1" thickBot="1">
      <c r="A34" s="92"/>
      <c r="B34" s="86"/>
      <c r="C34" s="94"/>
    </row>
    <row r="35" spans="1:7" s="12" customFormat="1" ht="18.75" customHeight="1">
      <c r="A35" s="77"/>
      <c r="B35" s="77"/>
      <c r="C35" s="77"/>
      <c r="D35" s="15"/>
      <c r="E35" s="14"/>
      <c r="F35" s="14"/>
      <c r="G35" s="14"/>
    </row>
    <row r="36" spans="1:7" s="12" customFormat="1" ht="7.5" customHeight="1" hidden="1">
      <c r="A36" s="37"/>
      <c r="B36" s="37"/>
      <c r="C36" s="32"/>
      <c r="D36" s="15"/>
      <c r="E36" s="14"/>
      <c r="F36" s="14"/>
      <c r="G36" s="14"/>
    </row>
    <row r="37" spans="1:7" s="12" customFormat="1" ht="75.75" customHeight="1">
      <c r="A37" s="58" t="s">
        <v>44</v>
      </c>
      <c r="B37" s="64">
        <f>170716.56-169022.09</f>
        <v>1694.4700000000012</v>
      </c>
      <c r="C37" s="44"/>
      <c r="D37" s="45"/>
      <c r="E37" s="46"/>
      <c r="F37" s="46"/>
      <c r="G37" s="46"/>
    </row>
    <row r="38" spans="1:7" s="33" customFormat="1" ht="15">
      <c r="A38" s="95"/>
      <c r="B38" s="95"/>
      <c r="C38" s="47"/>
      <c r="D38" s="48"/>
      <c r="E38" s="49"/>
      <c r="F38" s="49"/>
      <c r="G38" s="49"/>
    </row>
    <row r="39" spans="1:7" s="12" customFormat="1" ht="15" customHeight="1">
      <c r="A39" s="83" t="s">
        <v>3</v>
      </c>
      <c r="B39" s="83" t="s">
        <v>34</v>
      </c>
      <c r="C39" s="96" t="s">
        <v>35</v>
      </c>
      <c r="D39" s="83" t="s">
        <v>36</v>
      </c>
      <c r="E39" s="83" t="s">
        <v>37</v>
      </c>
      <c r="F39" s="83" t="s">
        <v>38</v>
      </c>
      <c r="G39" s="83" t="s">
        <v>13</v>
      </c>
    </row>
    <row r="40" spans="1:7" s="12" customFormat="1" ht="92.25" customHeight="1">
      <c r="A40" s="83"/>
      <c r="B40" s="83"/>
      <c r="C40" s="83"/>
      <c r="D40" s="83"/>
      <c r="E40" s="84"/>
      <c r="F40" s="83"/>
      <c r="G40" s="84"/>
    </row>
    <row r="41" spans="1:7" s="68" customFormat="1" ht="15">
      <c r="A41" s="65" t="s">
        <v>14</v>
      </c>
      <c r="B41" s="65">
        <v>1</v>
      </c>
      <c r="C41" s="65">
        <v>2</v>
      </c>
      <c r="D41" s="66">
        <v>3</v>
      </c>
      <c r="E41" s="67">
        <v>4</v>
      </c>
      <c r="F41" s="67">
        <v>5</v>
      </c>
      <c r="G41" s="67">
        <v>6</v>
      </c>
    </row>
    <row r="42" spans="1:7" s="12" customFormat="1" ht="18.75" customHeight="1">
      <c r="A42" s="50" t="s">
        <v>4</v>
      </c>
      <c r="B42" s="51">
        <v>-25043.62</v>
      </c>
      <c r="C42" s="51"/>
      <c r="D42" s="51">
        <f aca="true" t="shared" si="0" ref="D42:D47">F42-B42+C42</f>
        <v>329</v>
      </c>
      <c r="E42" s="51"/>
      <c r="F42" s="51">
        <f>-21661.35-2952.26-101.01</f>
        <v>-24714.62</v>
      </c>
      <c r="G42" s="51">
        <f>C42-E42</f>
        <v>0</v>
      </c>
    </row>
    <row r="43" spans="1:7" s="12" customFormat="1" ht="18.75" customHeight="1">
      <c r="A43" s="50" t="s">
        <v>5</v>
      </c>
      <c r="B43" s="51">
        <v>-66993.12</v>
      </c>
      <c r="C43" s="51"/>
      <c r="D43" s="51">
        <f t="shared" si="0"/>
        <v>-7385.220000000001</v>
      </c>
      <c r="E43" s="51"/>
      <c r="F43" s="51">
        <f>-63318.41-11059.93</f>
        <v>-74378.34</v>
      </c>
      <c r="G43" s="51">
        <f aca="true" t="shared" si="1" ref="G43:G49">C43-E43</f>
        <v>0</v>
      </c>
    </row>
    <row r="44" spans="1:7" s="12" customFormat="1" ht="18.75" customHeight="1">
      <c r="A44" s="50" t="s">
        <v>6</v>
      </c>
      <c r="B44" s="51">
        <v>-29035.34</v>
      </c>
      <c r="C44" s="51">
        <f>2744.58+110296.7</f>
        <v>113041.28</v>
      </c>
      <c r="D44" s="51">
        <f t="shared" si="0"/>
        <v>103761.79</v>
      </c>
      <c r="E44" s="51">
        <f>C44</f>
        <v>113041.28</v>
      </c>
      <c r="F44" s="51">
        <f>-37419.25-895.58</f>
        <v>-38314.83</v>
      </c>
      <c r="G44" s="51">
        <f t="shared" si="1"/>
        <v>0</v>
      </c>
    </row>
    <row r="45" spans="1:7" s="12" customFormat="1" ht="18.75" customHeight="1">
      <c r="A45" s="50" t="s">
        <v>7</v>
      </c>
      <c r="B45" s="51">
        <v>-30088.6</v>
      </c>
      <c r="C45" s="51">
        <v>127840.29</v>
      </c>
      <c r="D45" s="51">
        <f t="shared" si="0"/>
        <v>116147.04</v>
      </c>
      <c r="E45" s="51">
        <f>C45</f>
        <v>127840.29</v>
      </c>
      <c r="F45" s="51">
        <f>-41669.15-112.7</f>
        <v>-41781.85</v>
      </c>
      <c r="G45" s="51">
        <f t="shared" si="1"/>
        <v>0</v>
      </c>
    </row>
    <row r="46" spans="1:7" s="75" customFormat="1" ht="18.75" customHeight="1">
      <c r="A46" s="50" t="s">
        <v>39</v>
      </c>
      <c r="B46" s="51">
        <v>0</v>
      </c>
      <c r="C46" s="51">
        <v>8253.98</v>
      </c>
      <c r="D46" s="51">
        <f t="shared" si="0"/>
        <v>5343.259999999999</v>
      </c>
      <c r="E46" s="51">
        <v>0</v>
      </c>
      <c r="F46" s="51">
        <f>-1583.94-1326.78</f>
        <v>-2910.7200000000003</v>
      </c>
      <c r="G46" s="51">
        <f t="shared" si="1"/>
        <v>8253.98</v>
      </c>
    </row>
    <row r="47" spans="1:7" s="12" customFormat="1" ht="18.75" customHeight="1">
      <c r="A47" s="50" t="s">
        <v>16</v>
      </c>
      <c r="B47" s="51">
        <v>-149791.42</v>
      </c>
      <c r="C47" s="51">
        <f>690929.88+42704.04</f>
        <v>733633.92</v>
      </c>
      <c r="D47" s="51">
        <f t="shared" si="0"/>
        <v>703260.8800000001</v>
      </c>
      <c r="E47" s="51">
        <f>C47</f>
        <v>733633.92</v>
      </c>
      <c r="F47" s="51">
        <f>-169094.03-11070.43</f>
        <v>-180164.46</v>
      </c>
      <c r="G47" s="51">
        <f t="shared" si="1"/>
        <v>0</v>
      </c>
    </row>
    <row r="48" spans="1:7" s="12" customFormat="1" ht="18.75" customHeight="1">
      <c r="A48" s="50" t="s">
        <v>17</v>
      </c>
      <c r="B48" s="51">
        <v>0</v>
      </c>
      <c r="C48" s="52">
        <v>103475.23</v>
      </c>
      <c r="D48" s="51">
        <f>C48</f>
        <v>103475.23</v>
      </c>
      <c r="E48" s="52">
        <f>C48</f>
        <v>103475.23</v>
      </c>
      <c r="F48" s="51">
        <v>0</v>
      </c>
      <c r="G48" s="51">
        <f t="shared" si="1"/>
        <v>0</v>
      </c>
    </row>
    <row r="49" spans="1:7" s="33" customFormat="1" ht="18.75" customHeight="1">
      <c r="A49" s="50" t="s">
        <v>15</v>
      </c>
      <c r="B49" s="51">
        <v>-3025.69</v>
      </c>
      <c r="C49" s="53">
        <v>0</v>
      </c>
      <c r="D49" s="51">
        <f>F49-B49+C49</f>
        <v>466.1700000000001</v>
      </c>
      <c r="E49" s="51">
        <f>C49</f>
        <v>0</v>
      </c>
      <c r="F49" s="51">
        <v>-2559.52</v>
      </c>
      <c r="G49" s="51">
        <f t="shared" si="1"/>
        <v>0</v>
      </c>
    </row>
    <row r="50" spans="1:7" s="12" customFormat="1" ht="18.75" customHeight="1">
      <c r="A50" s="54" t="s">
        <v>18</v>
      </c>
      <c r="B50" s="51">
        <v>-5854.1</v>
      </c>
      <c r="C50" s="52">
        <v>43799.04</v>
      </c>
      <c r="D50" s="51">
        <v>44772.89</v>
      </c>
      <c r="E50" s="51">
        <v>2914.41</v>
      </c>
      <c r="F50" s="51">
        <v>-8018.73</v>
      </c>
      <c r="G50" s="51">
        <v>41858.48</v>
      </c>
    </row>
    <row r="51" spans="1:7" s="12" customFormat="1" ht="18.75" customHeight="1">
      <c r="A51" s="55" t="s">
        <v>8</v>
      </c>
      <c r="B51" s="56">
        <f aca="true" t="shared" si="2" ref="B51:G51">SUM(B42:B50)</f>
        <v>-309831.88999999996</v>
      </c>
      <c r="C51" s="56">
        <f>C42+C43+C44+C45+C46+C47+C49+C50</f>
        <v>1026568.5100000001</v>
      </c>
      <c r="D51" s="56">
        <f>F51-B51+C51</f>
        <v>963557.3300000001</v>
      </c>
      <c r="E51" s="56">
        <f>E42+E43+E44+E45+E46+E47+E49+E50</f>
        <v>977429.9</v>
      </c>
      <c r="F51" s="56">
        <f t="shared" si="2"/>
        <v>-372843.06999999995</v>
      </c>
      <c r="G51" s="56">
        <f t="shared" si="2"/>
        <v>50112.46000000001</v>
      </c>
    </row>
    <row r="52" spans="1:7" s="12" customFormat="1" ht="14.25" customHeight="1">
      <c r="A52" s="74"/>
      <c r="B52" s="57"/>
      <c r="C52" s="51"/>
      <c r="D52" s="51"/>
      <c r="E52" s="51"/>
      <c r="F52" s="51"/>
      <c r="G52" s="61"/>
    </row>
    <row r="53" spans="1:7" s="12" customFormat="1" ht="62.25" customHeight="1">
      <c r="A53" s="58" t="s">
        <v>43</v>
      </c>
      <c r="B53" s="59"/>
      <c r="C53" s="60"/>
      <c r="D53" s="60"/>
      <c r="E53" s="60"/>
      <c r="F53" s="60"/>
      <c r="G53" s="61">
        <f>F47+F46+F50</f>
        <v>-191093.91</v>
      </c>
    </row>
    <row r="54" spans="1:7" s="12" customFormat="1" ht="18.75" customHeight="1" hidden="1">
      <c r="A54" s="58" t="s">
        <v>19</v>
      </c>
      <c r="B54" s="59"/>
      <c r="C54" s="60"/>
      <c r="D54" s="60"/>
      <c r="E54" s="60"/>
      <c r="F54" s="60"/>
      <c r="G54" s="61"/>
    </row>
    <row r="55" spans="1:7" s="17" customFormat="1" ht="48.75" customHeight="1">
      <c r="A55" s="58" t="s">
        <v>22</v>
      </c>
      <c r="B55" s="59"/>
      <c r="C55" s="62"/>
      <c r="D55" s="62"/>
      <c r="E55" s="62"/>
      <c r="F55" s="62"/>
      <c r="G55" s="61">
        <f>B37+F42+F43+F44+F45+F49</f>
        <v>-180054.69</v>
      </c>
    </row>
    <row r="56" spans="1:7" s="68" customFormat="1" ht="24.75" customHeight="1">
      <c r="A56" s="88" t="s">
        <v>40</v>
      </c>
      <c r="B56" s="89"/>
      <c r="C56" s="69"/>
      <c r="D56" s="69"/>
      <c r="E56" s="69"/>
      <c r="F56" s="69"/>
      <c r="G56" s="70">
        <f>C33+G51+G53+G55</f>
        <v>-339694.45</v>
      </c>
    </row>
    <row r="57" spans="1:7" s="12" customFormat="1" ht="48" customHeight="1">
      <c r="A57" s="2"/>
      <c r="B57" s="2"/>
      <c r="C57" s="2"/>
      <c r="D57" s="3"/>
      <c r="E57" s="2"/>
      <c r="F57" s="2"/>
      <c r="G57" s="2"/>
    </row>
    <row r="58" spans="1:7" ht="18">
      <c r="A58" s="7" t="s">
        <v>20</v>
      </c>
      <c r="B58" s="7"/>
      <c r="C58" s="7"/>
      <c r="D58" s="7"/>
      <c r="E58" s="7"/>
      <c r="F58" s="90" t="s">
        <v>21</v>
      </c>
      <c r="G58" s="90"/>
    </row>
    <row r="59" s="12" customFormat="1" ht="15">
      <c r="D59" s="16"/>
    </row>
    <row r="60" s="12" customFormat="1" ht="15">
      <c r="D60" s="16"/>
    </row>
    <row r="61" s="12" customFormat="1" ht="15">
      <c r="D61" s="16"/>
    </row>
    <row r="62" s="12" customFormat="1" ht="15">
      <c r="D62" s="16"/>
    </row>
    <row r="63" s="12" customFormat="1" ht="15">
      <c r="D63" s="16"/>
    </row>
    <row r="64" s="12" customFormat="1" ht="15">
      <c r="D64" s="16"/>
    </row>
    <row r="65" s="12" customFormat="1" ht="15">
      <c r="D65" s="16"/>
    </row>
    <row r="66" s="12" customFormat="1" ht="15">
      <c r="D66" s="16"/>
    </row>
  </sheetData>
  <mergeCells count="23">
    <mergeCell ref="A56:B56"/>
    <mergeCell ref="F58:G58"/>
    <mergeCell ref="A33:A34"/>
    <mergeCell ref="C33:C34"/>
    <mergeCell ref="A38:B38"/>
    <mergeCell ref="A39:A40"/>
    <mergeCell ref="B39:B40"/>
    <mergeCell ref="C39:C40"/>
    <mergeCell ref="D39:D40"/>
    <mergeCell ref="E39:E40"/>
    <mergeCell ref="G39:G40"/>
    <mergeCell ref="F39:F40"/>
    <mergeCell ref="B33:B34"/>
    <mergeCell ref="A7:C7"/>
    <mergeCell ref="A35:C35"/>
    <mergeCell ref="A1:G1"/>
    <mergeCell ref="A31:A32"/>
    <mergeCell ref="C31:C32"/>
    <mergeCell ref="E2:G2"/>
    <mergeCell ref="D3:G3"/>
    <mergeCell ref="A6:C6"/>
    <mergeCell ref="B31:B32"/>
    <mergeCell ref="C4:G4"/>
  </mergeCells>
  <printOptions/>
  <pageMargins left="0.45" right="0.17" top="0.17" bottom="0.3937007874015748" header="0.5118110236220472" footer="0.5118110236220472"/>
  <pageSetup fitToHeight="1" fitToWidth="1" horizontalDpi="600" verticalDpi="600" orientation="portrait" scale="51" r:id="rId1"/>
  <ignoredErrors>
    <ignoredError sqref="B51" formulaRange="1"/>
    <ignoredError sqref="D48:D49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2016-03-14T08:49:23Z</cp:lastPrinted>
  <dcterms:created xsi:type="dcterms:W3CDTF">2011-10-17T12:30:43Z</dcterms:created>
  <dcterms:modified xsi:type="dcterms:W3CDTF">2016-03-29T12:22:35Z</dcterms:modified>
  <cp:category/>
  <cp:version/>
  <cp:contentType/>
  <cp:contentStatus/>
</cp:coreProperties>
</file>