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<sst xmlns="http://schemas.openxmlformats.org/spreadsheetml/2006/main" count="48" uniqueCount="44">
  <si>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</si>
  <si>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</si>
  <si>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</si>
  <si>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</si>
  <si>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</si>
  <si>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</si>
  <si>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</si>
  <si>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</si>
  <si>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</si>
  <si>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</si>
  <si>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</si>
  <si>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</si>
  <si>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</si>
  <si>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</si>
  <si>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</si>
  <si>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</si>
  <si>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Площадь дома - 3717,2 м2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</si>
  <si>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</si>
  <si>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</si>
  <si>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</si>
  <si>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</si>
  <si>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Сбор средств уполномоченному представителю</t>
  </si>
  <si>
    <t>Экономист</t>
  </si>
  <si>
    <t>С.Л. Газизова</t>
  </si>
  <si>
    <t xml:space="preserve">Оплачено населением с учетом задолженности на начало года </t>
  </si>
  <si>
    <t>______________________С.Ю. Комолкин</t>
  </si>
  <si>
    <t xml:space="preserve">Финансовый отчет за 2015 год  МКД по адресу : 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</si>
  <si>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</si>
  <si>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</si>
  <si>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</si>
  <si>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</si>
  <si>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</si>
  <si>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</si>
  <si>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на 01.01.2016г. с учетом задолженности</t>
  </si>
  <si>
    <t>Энергоэффективные мероприятия</t>
  </si>
  <si>
    <t>Финансовый результат на 01.01.2016 г.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</si>
  <si>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</si>
  <si>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</si>
  <si>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</si>
  <si>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</si>
  <si>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</si>
  <si>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ул. 30 лет Победы, д. 98</t>
  </si>
  <si>
    <t>Задолженность населения на конец периода (без учета задолженности по текущему, капитальному ремонту и коммунальным услугам)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</si>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</sst>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11" fillId="0" borderId="2" xfId="0" applyNumberFormat="1" applyFont="1" applyFill="1" applyBorder="1" applyAlignment="1" applyProtection="1">
      <alignment horizontal="right" vertical="top" wrapText="1"/>
      <protection/>
    </xf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3" fillId="2" borderId="0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4" fontId="4" fillId="0" borderId="10" xfId="18" applyNumberFormat="1" applyFont="1" applyBorder="1" applyAlignment="1">
      <alignment horizontal="center" vertical="center" wrapText="1"/>
      <protection/>
    </xf>
    <xf numFmtId="4" fontId="4" fillId="0" borderId="1" xfId="18" applyNumberFormat="1" applyFont="1" applyBorder="1" applyAlignment="1">
      <alignment horizontal="center" vertical="center" wrapText="1"/>
      <protection/>
    </xf>
    <xf numFmtId="4" fontId="7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9" fillId="0" borderId="19" xfId="17" applyNumberFormat="1" applyFont="1" applyBorder="1" applyAlignment="1">
      <alignment horizontal="center" vertical="center" wrapText="1"/>
      <protection/>
    </xf>
    <xf numFmtId="4" fontId="9" fillId="0" borderId="20" xfId="1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="75" zoomScaleSheetLayoutView="75" workbookViewId="0" topLeftCell="A1">
      <selection activeCell="G59" sqref="G59"/>
    </sheetView>
  </sheetViews>
  <sheetFormatPr defaultColWidth="9.00390625" defaultRowHeight="12.75"/>
  <cols>
    <col min="1" max="1" width="61.375" style="1" customWidth="1"/>
    <col min="2" max="3" width="22.75390625" style="1" customWidth="1"/>
    <col min="4" max="4" width="22.75390625" style="2" customWidth="1"/>
    <col min="5" max="7" width="22.75390625" style="1" customWidth="1"/>
    <col min="8" max="16384" width="9.125" style="1" customWidth="1"/>
  </cols>
  <sheetData>
    <row r="1" spans="1:7" ht="18.75" thickBot="1">
      <c r="A1" s="75" t="s">
        <v>3</v>
      </c>
      <c r="B1" s="75"/>
      <c r="C1" s="75"/>
      <c r="D1" s="75"/>
      <c r="E1" s="75"/>
      <c r="F1" s="75"/>
      <c r="G1" s="75"/>
    </row>
    <row r="2" spans="1:7" ht="18">
      <c r="A2" s="3"/>
      <c r="B2" s="3"/>
      <c r="C2" s="5"/>
      <c r="D2" s="76" t="s">
        <v>12</v>
      </c>
      <c r="E2" s="76"/>
      <c r="F2" s="76"/>
      <c r="G2" s="76"/>
    </row>
    <row r="3" spans="1:7" ht="25.5" customHeight="1">
      <c r="A3" s="3"/>
      <c r="B3" s="3"/>
      <c r="C3" s="5"/>
      <c r="D3" s="77" t="s">
        <v>13</v>
      </c>
      <c r="E3" s="77"/>
      <c r="F3" s="77"/>
      <c r="G3" s="77"/>
    </row>
    <row r="4" spans="1:7" ht="22.5" customHeight="1">
      <c r="A4" s="3"/>
      <c r="B4" s="3"/>
      <c r="C4" s="77" t="s">
        <v>25</v>
      </c>
      <c r="D4" s="77"/>
      <c r="E4" s="77"/>
      <c r="F4" s="77"/>
      <c r="G4" s="77"/>
    </row>
    <row r="5" spans="1:5" ht="18">
      <c r="A5" s="4"/>
      <c r="B5" s="4"/>
      <c r="C5" s="4"/>
      <c r="D5" s="3"/>
      <c r="E5" s="3"/>
    </row>
    <row r="6" spans="1:4" s="19" customFormat="1" ht="21.75" customHeight="1">
      <c r="A6" s="72" t="s">
        <v>26</v>
      </c>
      <c r="B6" s="72"/>
      <c r="C6" s="72"/>
      <c r="D6" s="18"/>
    </row>
    <row r="7" spans="1:5" s="19" customFormat="1" ht="18">
      <c r="A7" s="73" t="s">
        <v>41</v>
      </c>
      <c r="B7" s="73"/>
      <c r="C7" s="73"/>
      <c r="D7" s="20"/>
      <c r="E7" s="21"/>
    </row>
    <row r="8" spans="1:5" s="7" customFormat="1" ht="30" customHeight="1">
      <c r="A8" s="39" t="s">
        <v>16</v>
      </c>
      <c r="B8" s="8"/>
      <c r="C8" s="8"/>
      <c r="D8" s="8"/>
      <c r="E8" s="9"/>
    </row>
    <row r="9" spans="1:4" s="7" customFormat="1" ht="21.75" customHeight="1" thickBot="1">
      <c r="A9" s="22" t="s">
        <v>0</v>
      </c>
      <c r="C9" s="6"/>
      <c r="D9" s="10"/>
    </row>
    <row r="10" spans="1:3" s="7" customFormat="1" ht="30">
      <c r="A10" s="23" t="s">
        <v>27</v>
      </c>
      <c r="B10" s="31" t="s">
        <v>10</v>
      </c>
      <c r="C10" s="32">
        <v>-21568.64</v>
      </c>
    </row>
    <row r="11" spans="1:3" s="7" customFormat="1" ht="24.75" customHeight="1">
      <c r="A11" s="24" t="s">
        <v>1</v>
      </c>
      <c r="B11" s="34"/>
      <c r="C11" s="67">
        <v>26314.79</v>
      </c>
    </row>
    <row r="12" spans="1:3" s="7" customFormat="1" ht="24.75" customHeight="1">
      <c r="A12" s="24" t="s">
        <v>14</v>
      </c>
      <c r="B12" s="17"/>
      <c r="C12" s="35">
        <f>C13+C14+C15</f>
        <v>0</v>
      </c>
    </row>
    <row r="13" spans="1:3" s="7" customFormat="1" ht="21.75" customHeight="1" hidden="1">
      <c r="A13" s="25"/>
      <c r="B13" s="30"/>
      <c r="C13" s="11"/>
    </row>
    <row r="14" spans="1:3" s="7" customFormat="1" ht="20.25" customHeight="1" hidden="1">
      <c r="A14" s="25"/>
      <c r="B14" s="30"/>
      <c r="C14" s="11"/>
    </row>
    <row r="15" spans="1:3" s="7" customFormat="1" ht="30" customHeight="1" hidden="1">
      <c r="A15" s="25"/>
      <c r="B15" s="30"/>
      <c r="C15" s="12"/>
    </row>
    <row r="16" spans="1:3" s="7" customFormat="1" ht="39" customHeight="1">
      <c r="A16" s="24" t="s">
        <v>28</v>
      </c>
      <c r="B16" s="17"/>
      <c r="C16" s="13">
        <f>C10+C11-C12</f>
        <v>4746.1500000000015</v>
      </c>
    </row>
    <row r="17" spans="1:3" s="7" customFormat="1" ht="39.75" customHeight="1">
      <c r="A17" s="24" t="s">
        <v>24</v>
      </c>
      <c r="B17" s="17"/>
      <c r="C17" s="11">
        <f>C11-C18</f>
        <v>4324.299999999999</v>
      </c>
    </row>
    <row r="18" spans="1:3" s="7" customFormat="1" ht="41.25" customHeight="1" thickBot="1">
      <c r="A18" s="26" t="s">
        <v>29</v>
      </c>
      <c r="B18" s="33"/>
      <c r="C18" s="69">
        <v>21990.49</v>
      </c>
    </row>
    <row r="19" spans="1:3" s="7" customFormat="1" ht="18" customHeight="1">
      <c r="A19" s="27"/>
      <c r="B19" s="9"/>
      <c r="C19" s="14"/>
    </row>
    <row r="20" spans="1:3" s="7" customFormat="1" ht="21" customHeight="1" thickBot="1">
      <c r="A20" s="22" t="s">
        <v>2</v>
      </c>
      <c r="B20" s="6"/>
      <c r="C20" s="10"/>
    </row>
    <row r="21" spans="1:3" s="7" customFormat="1" ht="45.75" customHeight="1">
      <c r="A21" s="23" t="s">
        <v>30</v>
      </c>
      <c r="B21" s="31" t="s">
        <v>10</v>
      </c>
      <c r="C21" s="32">
        <v>208577.64</v>
      </c>
    </row>
    <row r="22" spans="1:3" s="7" customFormat="1" ht="24.75" customHeight="1">
      <c r="A22" s="24" t="s">
        <v>1</v>
      </c>
      <c r="B22" s="17"/>
      <c r="C22" s="68">
        <v>83415</v>
      </c>
    </row>
    <row r="23" spans="1:3" s="7" customFormat="1" ht="24.75" customHeight="1">
      <c r="A23" s="24" t="s">
        <v>14</v>
      </c>
      <c r="B23" s="17"/>
      <c r="C23" s="35">
        <f>C24+C25+C26+C27+C28+C29</f>
        <v>0</v>
      </c>
    </row>
    <row r="24" spans="1:3" s="7" customFormat="1" ht="18.75" customHeight="1" hidden="1">
      <c r="A24" s="25"/>
      <c r="B24" s="30"/>
      <c r="C24" s="11"/>
    </row>
    <row r="25" spans="1:3" s="7" customFormat="1" ht="18.75" customHeight="1" hidden="1">
      <c r="A25" s="25"/>
      <c r="B25" s="30"/>
      <c r="C25" s="11"/>
    </row>
    <row r="26" spans="1:3" s="7" customFormat="1" ht="18.75" customHeight="1" hidden="1">
      <c r="A26" s="25"/>
      <c r="B26" s="30"/>
      <c r="C26" s="11"/>
    </row>
    <row r="27" spans="1:3" s="7" customFormat="1" ht="18.75" customHeight="1" hidden="1">
      <c r="A27" s="25"/>
      <c r="B27" s="30"/>
      <c r="C27" s="11"/>
    </row>
    <row r="28" spans="1:3" s="7" customFormat="1" ht="18.75" customHeight="1" hidden="1">
      <c r="A28" s="25"/>
      <c r="B28" s="30"/>
      <c r="C28" s="11"/>
    </row>
    <row r="29" spans="1:3" s="7" customFormat="1" ht="18.75" customHeight="1" hidden="1">
      <c r="A29" s="25"/>
      <c r="B29" s="30"/>
      <c r="C29" s="11"/>
    </row>
    <row r="30" spans="1:3" s="7" customFormat="1" ht="35.25" customHeight="1">
      <c r="A30" s="24" t="s">
        <v>31</v>
      </c>
      <c r="B30" s="17"/>
      <c r="C30" s="13">
        <f>C21+C22-C23</f>
        <v>291992.64</v>
      </c>
    </row>
    <row r="31" spans="1:3" s="7" customFormat="1" ht="36" customHeight="1">
      <c r="A31" s="24" t="s">
        <v>24</v>
      </c>
      <c r="B31" s="17"/>
      <c r="C31" s="11">
        <f>C22-C32</f>
        <v>59565.89</v>
      </c>
    </row>
    <row r="32" spans="1:3" s="7" customFormat="1" ht="39" customHeight="1" thickBot="1">
      <c r="A32" s="26" t="s">
        <v>32</v>
      </c>
      <c r="B32" s="33"/>
      <c r="C32" s="69">
        <v>23849.11</v>
      </c>
    </row>
    <row r="33" spans="1:3" s="7" customFormat="1" ht="15.75" thickBot="1">
      <c r="A33" s="28"/>
      <c r="B33" s="15"/>
      <c r="C33" s="10"/>
    </row>
    <row r="34" spans="1:3" s="7" customFormat="1" ht="15" customHeight="1">
      <c r="A34" s="78" t="s">
        <v>33</v>
      </c>
      <c r="B34" s="80"/>
      <c r="C34" s="82">
        <f>C16-C18+C30-C32</f>
        <v>250899.19</v>
      </c>
    </row>
    <row r="35" spans="1:3" s="7" customFormat="1" ht="33.75" customHeight="1" thickBot="1">
      <c r="A35" s="79"/>
      <c r="B35" s="81"/>
      <c r="C35" s="83"/>
    </row>
    <row r="36" spans="1:4" s="7" customFormat="1" ht="15.75" customHeight="1">
      <c r="A36" s="29"/>
      <c r="B36" s="8"/>
      <c r="C36" s="8"/>
      <c r="D36" s="14"/>
    </row>
    <row r="37" spans="1:7" s="7" customFormat="1" ht="3" customHeight="1">
      <c r="A37" s="29"/>
      <c r="B37" s="8"/>
      <c r="C37" s="8"/>
      <c r="D37" s="14"/>
      <c r="E37" s="9"/>
      <c r="F37" s="9"/>
      <c r="G37" s="9"/>
    </row>
    <row r="38" spans="1:7" s="7" customFormat="1" ht="3.75" customHeight="1">
      <c r="A38" s="29"/>
      <c r="B38" s="8"/>
      <c r="C38" s="16"/>
      <c r="D38" s="14"/>
      <c r="E38" s="9"/>
      <c r="F38" s="9"/>
      <c r="G38" s="9"/>
    </row>
    <row r="39" spans="1:7" s="7" customFormat="1" ht="69.75" customHeight="1">
      <c r="A39" s="54" t="s">
        <v>43</v>
      </c>
      <c r="B39" s="59">
        <v>-778102.2</v>
      </c>
      <c r="C39" s="42"/>
      <c r="D39" s="43"/>
      <c r="E39" s="44"/>
      <c r="F39" s="44"/>
      <c r="G39" s="44"/>
    </row>
    <row r="40" spans="1:7" s="6" customFormat="1" ht="15">
      <c r="A40" s="74"/>
      <c r="B40" s="74"/>
      <c r="C40" s="45"/>
      <c r="D40" s="41"/>
      <c r="E40" s="40"/>
      <c r="F40" s="40"/>
      <c r="G40" s="40"/>
    </row>
    <row r="41" spans="1:7" s="7" customFormat="1" ht="15" customHeight="1">
      <c r="A41" s="85" t="s">
        <v>4</v>
      </c>
      <c r="B41" s="85" t="s">
        <v>36</v>
      </c>
      <c r="C41" s="86" t="s">
        <v>37</v>
      </c>
      <c r="D41" s="85" t="s">
        <v>38</v>
      </c>
      <c r="E41" s="85" t="s">
        <v>39</v>
      </c>
      <c r="F41" s="85" t="s">
        <v>40</v>
      </c>
      <c r="G41" s="85" t="s">
        <v>15</v>
      </c>
    </row>
    <row r="42" spans="1:7" s="36" customFormat="1" ht="80.25" customHeight="1">
      <c r="A42" s="85"/>
      <c r="B42" s="85"/>
      <c r="C42" s="85"/>
      <c r="D42" s="85"/>
      <c r="E42" s="87"/>
      <c r="F42" s="85"/>
      <c r="G42" s="87"/>
    </row>
    <row r="43" spans="1:7" s="63" customFormat="1" ht="15">
      <c r="A43" s="60" t="s">
        <v>17</v>
      </c>
      <c r="B43" s="60">
        <v>1</v>
      </c>
      <c r="C43" s="60">
        <v>2</v>
      </c>
      <c r="D43" s="61">
        <v>3</v>
      </c>
      <c r="E43" s="62">
        <v>4</v>
      </c>
      <c r="F43" s="62">
        <v>5</v>
      </c>
      <c r="G43" s="62">
        <v>6</v>
      </c>
    </row>
    <row r="44" spans="1:7" s="36" customFormat="1" ht="18.75" customHeight="1">
      <c r="A44" s="46" t="s">
        <v>5</v>
      </c>
      <c r="B44" s="47">
        <v>-33517.35</v>
      </c>
      <c r="C44" s="47"/>
      <c r="D44" s="47">
        <f aca="true" t="shared" si="0" ref="D44:D49">F44-B44+C44</f>
        <v>16754.46</v>
      </c>
      <c r="E44" s="47"/>
      <c r="F44" s="47">
        <f>-1232.36-4191.34-11339.19</f>
        <v>-16762.89</v>
      </c>
      <c r="G44" s="47">
        <f>C44-E44</f>
        <v>0</v>
      </c>
    </row>
    <row r="45" spans="1:7" s="36" customFormat="1" ht="18.75" customHeight="1">
      <c r="A45" s="46" t="s">
        <v>6</v>
      </c>
      <c r="B45" s="47">
        <v>-66545.33</v>
      </c>
      <c r="C45" s="47"/>
      <c r="D45" s="47">
        <f t="shared" si="0"/>
        <v>31431.940000000002</v>
      </c>
      <c r="E45" s="47"/>
      <c r="F45" s="47">
        <f>-26841.23-8272.16</f>
        <v>-35113.39</v>
      </c>
      <c r="G45" s="47">
        <f aca="true" t="shared" si="1" ref="G45:G51">C45-E45</f>
        <v>0</v>
      </c>
    </row>
    <row r="46" spans="1:7" s="36" customFormat="1" ht="18.75" customHeight="1">
      <c r="A46" s="46" t="s">
        <v>7</v>
      </c>
      <c r="B46" s="47">
        <v>-28889.94</v>
      </c>
      <c r="C46" s="47">
        <v>96158.28</v>
      </c>
      <c r="D46" s="47">
        <f t="shared" si="0"/>
        <v>96232.31</v>
      </c>
      <c r="E46" s="47">
        <f>C46</f>
        <v>96158.28</v>
      </c>
      <c r="F46" s="47">
        <f>-765.05-28050.86</f>
        <v>-28815.91</v>
      </c>
      <c r="G46" s="47">
        <f t="shared" si="1"/>
        <v>0</v>
      </c>
    </row>
    <row r="47" spans="1:7" s="36" customFormat="1" ht="18.75" customHeight="1">
      <c r="A47" s="46" t="s">
        <v>8</v>
      </c>
      <c r="B47" s="47">
        <v>-30303.21</v>
      </c>
      <c r="C47" s="47">
        <v>106412.66</v>
      </c>
      <c r="D47" s="47">
        <f t="shared" si="0"/>
        <v>104940.92000000001</v>
      </c>
      <c r="E47" s="47">
        <f>C47</f>
        <v>106412.66</v>
      </c>
      <c r="F47" s="47">
        <f>-31632.85-142.1</f>
        <v>-31774.949999999997</v>
      </c>
      <c r="G47" s="47">
        <f t="shared" si="1"/>
        <v>0</v>
      </c>
    </row>
    <row r="48" spans="1:7" s="71" customFormat="1" ht="18.75" customHeight="1">
      <c r="A48" s="46" t="s">
        <v>34</v>
      </c>
      <c r="B48" s="47">
        <v>0</v>
      </c>
      <c r="C48" s="47">
        <v>11089.18</v>
      </c>
      <c r="D48" s="47">
        <f t="shared" si="0"/>
        <v>7908.85</v>
      </c>
      <c r="E48" s="47">
        <v>0</v>
      </c>
      <c r="F48" s="47">
        <f>-1714.76-1465.57</f>
        <v>-3180.33</v>
      </c>
      <c r="G48" s="47">
        <f t="shared" si="1"/>
        <v>11089.18</v>
      </c>
    </row>
    <row r="49" spans="1:7" s="36" customFormat="1" ht="18.75" customHeight="1">
      <c r="A49" s="46" t="s">
        <v>18</v>
      </c>
      <c r="B49" s="47">
        <v>-152903.82</v>
      </c>
      <c r="C49" s="47">
        <f>562932.6+34793.16</f>
        <v>597725.76</v>
      </c>
      <c r="D49" s="47">
        <f t="shared" si="0"/>
        <v>585325.01</v>
      </c>
      <c r="E49" s="47">
        <f>C49</f>
        <v>597725.76</v>
      </c>
      <c r="F49" s="47">
        <f>-155620.08-9684.49</f>
        <v>-165304.56999999998</v>
      </c>
      <c r="G49" s="47">
        <f t="shared" si="1"/>
        <v>0</v>
      </c>
    </row>
    <row r="50" spans="1:7" s="36" customFormat="1" ht="18.75" customHeight="1">
      <c r="A50" s="46" t="s">
        <v>19</v>
      </c>
      <c r="B50" s="47">
        <v>0</v>
      </c>
      <c r="C50" s="48">
        <v>84306.1</v>
      </c>
      <c r="D50" s="47">
        <f>C50</f>
        <v>84306.1</v>
      </c>
      <c r="E50" s="48">
        <f>C50</f>
        <v>84306.1</v>
      </c>
      <c r="F50" s="47">
        <v>0</v>
      </c>
      <c r="G50" s="47">
        <f t="shared" si="1"/>
        <v>0</v>
      </c>
    </row>
    <row r="51" spans="1:7" s="37" customFormat="1" ht="18.75" customHeight="1">
      <c r="A51" s="46" t="s">
        <v>11</v>
      </c>
      <c r="B51" s="47">
        <v>-4329.51</v>
      </c>
      <c r="C51" s="49">
        <v>0</v>
      </c>
      <c r="D51" s="47">
        <f>F51-B51+C51</f>
        <v>2122.21</v>
      </c>
      <c r="E51" s="47">
        <f>C51</f>
        <v>0</v>
      </c>
      <c r="F51" s="47">
        <v>-2207.3</v>
      </c>
      <c r="G51" s="47">
        <f t="shared" si="1"/>
        <v>0</v>
      </c>
    </row>
    <row r="52" spans="1:7" s="37" customFormat="1" ht="18.75" customHeight="1">
      <c r="A52" s="50" t="s">
        <v>21</v>
      </c>
      <c r="B52" s="47">
        <v>0</v>
      </c>
      <c r="C52" s="48">
        <v>0</v>
      </c>
      <c r="D52" s="47">
        <f>F52-B52+C52</f>
        <v>0</v>
      </c>
      <c r="E52" s="47">
        <f>D52</f>
        <v>0</v>
      </c>
      <c r="F52" s="47">
        <v>0</v>
      </c>
      <c r="G52" s="47">
        <v>0</v>
      </c>
    </row>
    <row r="53" spans="1:7" s="37" customFormat="1" ht="18.75" customHeight="1">
      <c r="A53" s="51" t="s">
        <v>9</v>
      </c>
      <c r="B53" s="52">
        <f aca="true" t="shared" si="2" ref="B53:G53">SUM(B44:B52)</f>
        <v>-316489.16000000003</v>
      </c>
      <c r="C53" s="52">
        <f>C44+C45+C46+C47+C48+C49+C51+C52</f>
        <v>811385.88</v>
      </c>
      <c r="D53" s="52">
        <f>F53-B53+C53</f>
        <v>844715.7000000001</v>
      </c>
      <c r="E53" s="52">
        <f>E44+E45+E46+E47+E48+E49+E51+E52</f>
        <v>800296.7</v>
      </c>
      <c r="F53" s="52">
        <f t="shared" si="2"/>
        <v>-283159.33999999997</v>
      </c>
      <c r="G53" s="52">
        <f t="shared" si="2"/>
        <v>11089.18</v>
      </c>
    </row>
    <row r="54" spans="1:7" s="6" customFormat="1" ht="18" customHeight="1">
      <c r="A54" s="70"/>
      <c r="B54" s="53"/>
      <c r="C54" s="47"/>
      <c r="D54" s="47"/>
      <c r="E54" s="47"/>
      <c r="F54" s="47"/>
      <c r="G54" s="47"/>
    </row>
    <row r="55" spans="1:7" s="7" customFormat="1" ht="54.75" customHeight="1">
      <c r="A55" s="54" t="s">
        <v>42</v>
      </c>
      <c r="B55" s="55"/>
      <c r="C55" s="38"/>
      <c r="D55" s="38"/>
      <c r="E55" s="38"/>
      <c r="F55" s="38"/>
      <c r="G55" s="56">
        <f>F48+F49+F52</f>
        <v>-168484.89999999997</v>
      </c>
    </row>
    <row r="56" spans="1:7" s="7" customFormat="1" ht="18" customHeight="1" hidden="1">
      <c r="A56" s="54"/>
      <c r="B56" s="55"/>
      <c r="C56" s="38"/>
      <c r="D56" s="38"/>
      <c r="E56" s="38"/>
      <c r="F56" s="38"/>
      <c r="G56" s="56"/>
    </row>
    <row r="57" spans="1:7" ht="67.5" customHeight="1">
      <c r="A57" s="54" t="s">
        <v>20</v>
      </c>
      <c r="B57" s="55"/>
      <c r="C57" s="57"/>
      <c r="D57" s="57"/>
      <c r="E57" s="57"/>
      <c r="F57" s="57"/>
      <c r="G57" s="56">
        <f>B39+F44+F45+F46+F47+F51</f>
        <v>-892776.64</v>
      </c>
    </row>
    <row r="58" spans="1:7" s="66" customFormat="1" ht="25.5" customHeight="1">
      <c r="A58" s="88" t="s">
        <v>35</v>
      </c>
      <c r="B58" s="89"/>
      <c r="C58" s="64"/>
      <c r="D58" s="64"/>
      <c r="E58" s="64"/>
      <c r="F58" s="64"/>
      <c r="G58" s="65">
        <f>C34+G53+G55+G57</f>
        <v>-799273.1699999999</v>
      </c>
    </row>
    <row r="60" spans="1:7" ht="18">
      <c r="A60" s="58" t="s">
        <v>22</v>
      </c>
      <c r="B60" s="58"/>
      <c r="C60" s="58"/>
      <c r="D60" s="58"/>
      <c r="E60" s="58"/>
      <c r="F60" s="84" t="s">
        <v>23</v>
      </c>
      <c r="G60" s="84"/>
    </row>
  </sheetData>
  <mergeCells count="19">
    <mergeCell ref="F60:G60"/>
    <mergeCell ref="F41:F42"/>
    <mergeCell ref="A41:A42"/>
    <mergeCell ref="B41:B42"/>
    <mergeCell ref="C41:C42"/>
    <mergeCell ref="D41:D42"/>
    <mergeCell ref="E41:E42"/>
    <mergeCell ref="G41:G42"/>
    <mergeCell ref="A58:B58"/>
    <mergeCell ref="A6:C6"/>
    <mergeCell ref="A7:C7"/>
    <mergeCell ref="A40:B40"/>
    <mergeCell ref="A1:G1"/>
    <mergeCell ref="D2:G2"/>
    <mergeCell ref="D3:G3"/>
    <mergeCell ref="C4:G4"/>
    <mergeCell ref="A34:A35"/>
    <mergeCell ref="B34:B35"/>
    <mergeCell ref="C34:C3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scale="49" r:id="rId1"/>
  <ignoredErrors>
    <ignoredError sqref="B53" formulaRange="1"/>
    <ignoredError sqref="D50:D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2016-03-15T09:03:08Z</cp:lastPrinted>
  <dcterms:created xsi:type="dcterms:W3CDTF">2011-10-17T12:30:43Z</dcterms:created>
  <dcterms:modified xsi:type="dcterms:W3CDTF">2016-03-29T10:13:06Z</dcterms:modified>
  <cp:category/>
  <cp:version/>
  <cp:contentType/>
  <cp:contentStatus/>
</cp:coreProperties>
</file>