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<sst xmlns="http://schemas.openxmlformats.org/spreadsheetml/2006/main" count="58" uniqueCount="54">
  <si>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</si>
  <si>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</si>
  <si>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</si>
  <si>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</si>
  <si>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</si>
  <si>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</si>
  <si>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</si>
  <si>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</si>
  <si>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</si>
  <si>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</si>
  <si>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 xml:space="preserve"> </t>
  </si>
  <si>
    <t>Дата выполнения работ</t>
  </si>
  <si>
    <t>Электроэнергия ОДН</t>
  </si>
  <si>
    <t>УТВЕРЖДАЮ</t>
  </si>
  <si>
    <t>ул. Фруктовая, д.27</t>
  </si>
  <si>
    <t>Израсходовано всего, в том числе:</t>
  </si>
  <si>
    <t>Фактическая экономия (+), перерасход (-) ст.6=ст.2-ст.4</t>
  </si>
  <si>
    <t>Площадь дома - 6102,2 м2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</si>
  <si>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</si>
  <si>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</si>
  <si>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</si>
  <si>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</si>
  <si>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Сбор средств уполномоченному представителю</t>
  </si>
  <si>
    <t>Экономист</t>
  </si>
  <si>
    <t>С.Л. Газизова</t>
  </si>
  <si>
    <t xml:space="preserve">Оплачено населением с учетом задолженности на начало года </t>
  </si>
  <si>
    <t xml:space="preserve">Финансовый отчет за 2015 год  МКД по адресу: 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</si>
  <si>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</si>
  <si>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</si>
  <si>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</si>
  <si>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</si>
  <si>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</si>
  <si>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</si>
  <si>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</si>
  <si>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</si>
  <si>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>Установка окон из ПВХ профиля в местах общего пользования</t>
  </si>
  <si>
    <t>Замена обводной задвижки на узле учета ХВС</t>
  </si>
  <si>
    <t>Ремонт и установка межэтажных решеток в подъездах</t>
  </si>
  <si>
    <t>Ремонт входных групп подъездов №5,7</t>
  </si>
  <si>
    <t>Заделка рустов плит перекрытия в подвале</t>
  </si>
  <si>
    <t>Ремонт межпанельных швов</t>
  </si>
  <si>
    <t>Замена задвижки и общедомового счетчика ХВС</t>
  </si>
  <si>
    <t>Изготовление и установка жалюзей на подвальные окна</t>
  </si>
  <si>
    <t>Финансовый результат на 01.01.2016 г.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</si>
  <si>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</si>
  <si>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</si>
  <si>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</si>
  <si>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</si>
  <si>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</si>
  <si>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Энергоэффективные мероприятия</t>
  </si>
  <si>
    <t>Директор ООО "УК "Колтома"</t>
  </si>
  <si>
    <t>Замена стекла в одном стеклопакете в подъезде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</si>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</sst>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8"/>
      <name val="Arial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5" fillId="0" borderId="0" xfId="17" applyNumberFormat="1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10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4" fontId="6" fillId="0" borderId="9" xfId="0" applyNumberFormat="1" applyFont="1" applyBorder="1" applyAlignment="1">
      <alignment horizontal="center" vertical="center" wrapText="1"/>
    </xf>
    <xf numFmtId="4" fontId="4" fillId="0" borderId="6" xfId="18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1" xfId="18" applyNumberFormat="1" applyFont="1" applyBorder="1" applyAlignment="1">
      <alignment horizontal="center" vertical="center" wrapText="1"/>
      <protection/>
    </xf>
    <xf numFmtId="4" fontId="4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7" fillId="0" borderId="8" xfId="17" applyNumberFormat="1" applyFont="1" applyBorder="1" applyAlignment="1">
      <alignment horizontal="center" vertical="center" wrapText="1"/>
      <protection/>
    </xf>
    <xf numFmtId="4" fontId="7" fillId="0" borderId="9" xfId="17" applyNumberFormat="1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="75" zoomScaleSheetLayoutView="75" workbookViewId="0" topLeftCell="A37">
      <selection activeCell="G63" sqref="G63"/>
    </sheetView>
  </sheetViews>
  <sheetFormatPr defaultColWidth="9.00390625" defaultRowHeight="12.75"/>
  <cols>
    <col min="1" max="1" width="60.625" style="1" customWidth="1"/>
    <col min="2" max="2" width="22.75390625" style="1" customWidth="1"/>
    <col min="3" max="3" width="18.25390625" style="49" customWidth="1"/>
    <col min="4" max="4" width="20.875" style="1" customWidth="1"/>
    <col min="5" max="5" width="19.125" style="1" customWidth="1"/>
    <col min="6" max="6" width="22.00390625" style="1" customWidth="1"/>
    <col min="7" max="7" width="19.25390625" style="1" customWidth="1"/>
    <col min="8" max="16384" width="9.125" style="1" customWidth="1"/>
  </cols>
  <sheetData>
    <row r="1" spans="1:7" ht="18.75" thickBot="1">
      <c r="A1" s="87" t="s">
        <v>3</v>
      </c>
      <c r="B1" s="87"/>
      <c r="C1" s="87"/>
      <c r="D1" s="87"/>
      <c r="E1" s="87"/>
      <c r="F1" s="87"/>
      <c r="G1" s="87"/>
    </row>
    <row r="2" spans="1:7" ht="18">
      <c r="A2" s="6"/>
      <c r="B2" s="6"/>
      <c r="C2" s="41"/>
      <c r="D2" s="93" t="s">
        <v>13</v>
      </c>
      <c r="E2" s="93"/>
      <c r="F2" s="93"/>
      <c r="G2" s="93"/>
    </row>
    <row r="3" spans="1:7" ht="25.5" customHeight="1">
      <c r="A3" s="6"/>
      <c r="B3" s="6"/>
      <c r="C3" s="41"/>
      <c r="D3" s="94" t="s">
        <v>50</v>
      </c>
      <c r="E3" s="94"/>
      <c r="F3" s="94"/>
      <c r="G3" s="94"/>
    </row>
    <row r="4" spans="1:7" ht="22.5" customHeight="1">
      <c r="A4" s="6"/>
      <c r="B4" s="6"/>
      <c r="C4" s="94" t="s">
        <v>27</v>
      </c>
      <c r="D4" s="94"/>
      <c r="E4" s="94"/>
      <c r="F4" s="94"/>
      <c r="G4" s="94"/>
    </row>
    <row r="5" spans="1:7" ht="15">
      <c r="A5" s="2"/>
      <c r="B5" s="2"/>
      <c r="C5" s="42"/>
      <c r="D5" s="2"/>
      <c r="E5" s="3"/>
      <c r="F5" s="3"/>
      <c r="G5" s="3"/>
    </row>
    <row r="6" spans="1:6" s="20" customFormat="1" ht="21.75" customHeight="1">
      <c r="A6" s="95" t="s">
        <v>26</v>
      </c>
      <c r="B6" s="95"/>
      <c r="C6" s="95"/>
      <c r="D6" s="19"/>
      <c r="E6" s="19"/>
      <c r="F6" s="19"/>
    </row>
    <row r="7" spans="1:7" s="20" customFormat="1" ht="18">
      <c r="A7" s="96" t="s">
        <v>14</v>
      </c>
      <c r="B7" s="96"/>
      <c r="C7" s="96"/>
      <c r="D7" s="21"/>
      <c r="E7" s="21"/>
      <c r="F7" s="21"/>
      <c r="G7" s="22"/>
    </row>
    <row r="8" spans="1:7" s="8" customFormat="1" ht="22.5" customHeight="1">
      <c r="A8" s="50" t="s">
        <v>17</v>
      </c>
      <c r="B8" s="9"/>
      <c r="C8" s="43"/>
      <c r="D8" s="9"/>
      <c r="E8" s="9"/>
      <c r="F8" s="9"/>
      <c r="G8" s="10"/>
    </row>
    <row r="9" spans="1:4" s="8" customFormat="1" ht="27.75" customHeight="1" thickBot="1">
      <c r="A9" s="23" t="s">
        <v>0</v>
      </c>
      <c r="B9" s="11"/>
      <c r="C9" s="44"/>
      <c r="D9" s="12"/>
    </row>
    <row r="10" spans="1:4" s="8" customFormat="1" ht="30">
      <c r="A10" s="24" t="s">
        <v>28</v>
      </c>
      <c r="B10" s="30" t="s">
        <v>11</v>
      </c>
      <c r="C10" s="34">
        <v>241412.51</v>
      </c>
      <c r="D10" s="13"/>
    </row>
    <row r="11" spans="1:4" s="8" customFormat="1" ht="20.25" customHeight="1">
      <c r="A11" s="25" t="s">
        <v>1</v>
      </c>
      <c r="B11" s="4"/>
      <c r="C11" s="81">
        <v>36237.16</v>
      </c>
      <c r="D11" s="16"/>
    </row>
    <row r="12" spans="1:4" s="8" customFormat="1" ht="22.5" customHeight="1">
      <c r="A12" s="25" t="s">
        <v>15</v>
      </c>
      <c r="B12" s="4"/>
      <c r="C12" s="83">
        <f>C13+C14+C15</f>
        <v>260856.54</v>
      </c>
      <c r="D12" s="13"/>
    </row>
    <row r="13" spans="1:4" s="8" customFormat="1" ht="37.5" customHeight="1">
      <c r="A13" s="26" t="s">
        <v>35</v>
      </c>
      <c r="B13" s="17">
        <v>42086</v>
      </c>
      <c r="C13" s="84">
        <v>260856.54</v>
      </c>
      <c r="D13" s="13"/>
    </row>
    <row r="14" spans="1:7" s="8" customFormat="1" ht="18.75" customHeight="1" hidden="1">
      <c r="A14" s="26"/>
      <c r="B14" s="17"/>
      <c r="C14" s="85"/>
      <c r="D14" s="13"/>
      <c r="E14" s="10"/>
      <c r="F14" s="10"/>
      <c r="G14" s="10"/>
    </row>
    <row r="15" spans="1:7" s="8" customFormat="1" ht="18.75" customHeight="1" hidden="1">
      <c r="A15" s="26"/>
      <c r="B15" s="17"/>
      <c r="C15" s="85"/>
      <c r="D15" s="13"/>
      <c r="E15" s="28"/>
      <c r="F15" s="51"/>
      <c r="G15" s="45"/>
    </row>
    <row r="16" spans="1:4" s="8" customFormat="1" ht="38.25" customHeight="1">
      <c r="A16" s="25" t="s">
        <v>29</v>
      </c>
      <c r="B16" s="4"/>
      <c r="C16" s="86">
        <f>C10+C11-C12</f>
        <v>16793.130000000034</v>
      </c>
      <c r="D16" s="13"/>
    </row>
    <row r="17" spans="1:4" s="8" customFormat="1" ht="35.25" customHeight="1">
      <c r="A17" s="25" t="s">
        <v>25</v>
      </c>
      <c r="B17" s="5"/>
      <c r="C17" s="35">
        <f>C11-C18</f>
        <v>25641.640000000003</v>
      </c>
      <c r="D17" s="13"/>
    </row>
    <row r="18" spans="1:4" s="8" customFormat="1" ht="36" customHeight="1" thickBot="1">
      <c r="A18" s="27" t="s">
        <v>30</v>
      </c>
      <c r="B18" s="32"/>
      <c r="C18" s="80">
        <v>10595.52</v>
      </c>
      <c r="D18" s="13"/>
    </row>
    <row r="19" spans="1:4" s="8" customFormat="1" ht="15">
      <c r="A19" s="28"/>
      <c r="B19" s="10"/>
      <c r="C19" s="45"/>
      <c r="D19" s="13"/>
    </row>
    <row r="20" spans="1:4" s="8" customFormat="1" ht="15.75" thickBot="1">
      <c r="A20" s="23" t="s">
        <v>2</v>
      </c>
      <c r="B20" s="11"/>
      <c r="C20" s="46"/>
      <c r="D20" s="7"/>
    </row>
    <row r="21" spans="1:4" s="8" customFormat="1" ht="30">
      <c r="A21" s="24" t="s">
        <v>31</v>
      </c>
      <c r="B21" s="30" t="s">
        <v>11</v>
      </c>
      <c r="C21" s="34">
        <v>35008.07</v>
      </c>
      <c r="D21" s="13"/>
    </row>
    <row r="22" spans="1:4" s="8" customFormat="1" ht="21" customHeight="1">
      <c r="A22" s="25" t="s">
        <v>1</v>
      </c>
      <c r="B22" s="4"/>
      <c r="C22" s="81">
        <v>214919.7</v>
      </c>
      <c r="D22" s="13"/>
    </row>
    <row r="23" spans="1:4" s="8" customFormat="1" ht="21" customHeight="1">
      <c r="A23" s="25" t="s">
        <v>15</v>
      </c>
      <c r="B23" s="4"/>
      <c r="C23" s="33">
        <f>C24+C25+C26+C27+C28+C29+C30+C31</f>
        <v>107174.51000000001</v>
      </c>
      <c r="D23" s="13"/>
    </row>
    <row r="24" spans="1:4" s="8" customFormat="1" ht="21" customHeight="1">
      <c r="A24" s="26" t="s">
        <v>36</v>
      </c>
      <c r="B24" s="17">
        <v>42024</v>
      </c>
      <c r="C24" s="35">
        <v>18283</v>
      </c>
      <c r="D24" s="13"/>
    </row>
    <row r="25" spans="1:4" s="8" customFormat="1" ht="21" customHeight="1">
      <c r="A25" s="26" t="s">
        <v>37</v>
      </c>
      <c r="B25" s="17">
        <v>42153</v>
      </c>
      <c r="C25" s="35">
        <v>10721.51</v>
      </c>
      <c r="D25" s="13"/>
    </row>
    <row r="26" spans="1:4" s="8" customFormat="1" ht="21" customHeight="1">
      <c r="A26" s="26" t="s">
        <v>38</v>
      </c>
      <c r="B26" s="17">
        <v>42216</v>
      </c>
      <c r="C26" s="35">
        <v>16228</v>
      </c>
      <c r="D26" s="13"/>
    </row>
    <row r="27" spans="1:4" s="8" customFormat="1" ht="22.5" customHeight="1">
      <c r="A27" s="26" t="s">
        <v>51</v>
      </c>
      <c r="B27" s="17">
        <v>42209</v>
      </c>
      <c r="C27" s="35">
        <v>1500</v>
      </c>
      <c r="D27" s="13"/>
    </row>
    <row r="28" spans="1:4" s="8" customFormat="1" ht="22.5" customHeight="1">
      <c r="A28" s="26" t="s">
        <v>39</v>
      </c>
      <c r="B28" s="17">
        <v>42236</v>
      </c>
      <c r="C28" s="35">
        <v>8370</v>
      </c>
      <c r="D28" s="13"/>
    </row>
    <row r="29" spans="1:4" s="8" customFormat="1" ht="20.25" customHeight="1">
      <c r="A29" s="26" t="s">
        <v>40</v>
      </c>
      <c r="B29" s="17">
        <v>42222</v>
      </c>
      <c r="C29" s="35">
        <v>10730</v>
      </c>
      <c r="D29" s="16"/>
    </row>
    <row r="30" spans="1:4" s="8" customFormat="1" ht="17.25" customHeight="1">
      <c r="A30" s="26" t="s">
        <v>41</v>
      </c>
      <c r="B30" s="17">
        <v>42276</v>
      </c>
      <c r="C30" s="35">
        <v>11802</v>
      </c>
      <c r="D30" s="16"/>
    </row>
    <row r="31" spans="1:4" s="8" customFormat="1" ht="21" customHeight="1">
      <c r="A31" s="26" t="s">
        <v>42</v>
      </c>
      <c r="B31" s="17">
        <v>42360</v>
      </c>
      <c r="C31" s="35">
        <v>29540</v>
      </c>
      <c r="D31" s="16"/>
    </row>
    <row r="32" spans="1:4" s="8" customFormat="1" ht="39" customHeight="1">
      <c r="A32" s="25" t="s">
        <v>32</v>
      </c>
      <c r="B32" s="4"/>
      <c r="C32" s="31">
        <f>C21+C22-C23</f>
        <v>142753.26</v>
      </c>
      <c r="D32" s="13"/>
    </row>
    <row r="33" spans="1:4" s="8" customFormat="1" ht="36.75" customHeight="1">
      <c r="A33" s="25" t="s">
        <v>25</v>
      </c>
      <c r="B33" s="4"/>
      <c r="C33" s="35">
        <f>C22-C34+274.74</f>
        <v>169638.03</v>
      </c>
      <c r="D33" s="13"/>
    </row>
    <row r="34" spans="1:4" s="8" customFormat="1" ht="36" customHeight="1" thickBot="1">
      <c r="A34" s="27" t="s">
        <v>33</v>
      </c>
      <c r="B34" s="32"/>
      <c r="C34" s="80">
        <f>45300.49+255.92</f>
        <v>45556.409999999996</v>
      </c>
      <c r="D34" s="13" t="s">
        <v>10</v>
      </c>
    </row>
    <row r="35" spans="1:4" s="8" customFormat="1" ht="15.75" thickBot="1">
      <c r="A35" s="29"/>
      <c r="B35" s="14"/>
      <c r="C35" s="44"/>
      <c r="D35" s="13"/>
    </row>
    <row r="36" spans="1:4" s="8" customFormat="1" ht="15" customHeight="1">
      <c r="A36" s="97" t="s">
        <v>34</v>
      </c>
      <c r="B36" s="88"/>
      <c r="C36" s="90">
        <f>C16-C18+C32-C34</f>
        <v>103394.46000000005</v>
      </c>
      <c r="D36" s="45"/>
    </row>
    <row r="37" spans="1:4" s="8" customFormat="1" ht="36" customHeight="1" thickBot="1">
      <c r="A37" s="98"/>
      <c r="B37" s="89"/>
      <c r="C37" s="91"/>
      <c r="D37" s="15"/>
    </row>
    <row r="38" spans="1:7" s="37" customFormat="1" ht="2.25" customHeight="1" hidden="1">
      <c r="A38" s="92"/>
      <c r="B38" s="92"/>
      <c r="C38" s="36"/>
      <c r="D38" s="53"/>
      <c r="E38" s="52"/>
      <c r="F38" s="52"/>
      <c r="G38" s="52"/>
    </row>
    <row r="39" spans="1:7" s="37" customFormat="1" ht="15" customHeight="1" hidden="1">
      <c r="A39" s="92"/>
      <c r="B39" s="92"/>
      <c r="C39" s="36"/>
      <c r="D39" s="53"/>
      <c r="E39" s="53"/>
      <c r="F39" s="53"/>
      <c r="G39" s="53"/>
    </row>
    <row r="40" spans="1:7" s="37" customFormat="1" ht="15" customHeight="1" hidden="1">
      <c r="A40" s="92"/>
      <c r="B40" s="92"/>
      <c r="C40" s="36"/>
      <c r="D40" s="53"/>
      <c r="E40" s="53"/>
      <c r="F40" s="53"/>
      <c r="G40" s="53"/>
    </row>
    <row r="41" spans="1:7" s="38" customFormat="1" ht="11.25" customHeight="1">
      <c r="A41" s="92"/>
      <c r="B41" s="92"/>
      <c r="C41" s="36"/>
      <c r="D41" s="54"/>
      <c r="E41" s="54"/>
      <c r="F41" s="54"/>
      <c r="G41" s="54"/>
    </row>
    <row r="42" spans="1:7" s="37" customFormat="1" ht="9.75" customHeight="1">
      <c r="A42" s="14"/>
      <c r="B42" s="14"/>
      <c r="C42" s="36"/>
      <c r="D42" s="14"/>
      <c r="E42" s="52"/>
      <c r="F42" s="52"/>
      <c r="G42" s="52"/>
    </row>
    <row r="43" spans="1:7" s="38" customFormat="1" ht="78" customHeight="1">
      <c r="A43" s="73" t="s">
        <v>52</v>
      </c>
      <c r="B43" s="55">
        <v>64290.55</v>
      </c>
      <c r="C43" s="56"/>
      <c r="D43" s="57"/>
      <c r="E43" s="58"/>
      <c r="F43" s="58"/>
      <c r="G43" s="58"/>
    </row>
    <row r="44" spans="1:7" s="37" customFormat="1" ht="15" customHeight="1">
      <c r="A44" s="102"/>
      <c r="B44" s="102"/>
      <c r="C44" s="59"/>
      <c r="D44" s="60"/>
      <c r="E44" s="61"/>
      <c r="F44" s="61"/>
      <c r="G44" s="61"/>
    </row>
    <row r="45" spans="1:7" s="37" customFormat="1" ht="95.25" customHeight="1">
      <c r="A45" s="103" t="s">
        <v>4</v>
      </c>
      <c r="B45" s="103" t="s">
        <v>44</v>
      </c>
      <c r="C45" s="104" t="s">
        <v>45</v>
      </c>
      <c r="D45" s="103" t="s">
        <v>46</v>
      </c>
      <c r="E45" s="103" t="s">
        <v>47</v>
      </c>
      <c r="F45" s="103" t="s">
        <v>48</v>
      </c>
      <c r="G45" s="103" t="s">
        <v>16</v>
      </c>
    </row>
    <row r="46" spans="1:7" s="37" customFormat="1" ht="2.25" customHeight="1">
      <c r="A46" s="103"/>
      <c r="B46" s="103"/>
      <c r="C46" s="103"/>
      <c r="D46" s="103"/>
      <c r="E46" s="105"/>
      <c r="F46" s="103"/>
      <c r="G46" s="105"/>
    </row>
    <row r="47" spans="1:7" s="37" customFormat="1" ht="15">
      <c r="A47" s="62" t="s">
        <v>18</v>
      </c>
      <c r="B47" s="62">
        <v>1</v>
      </c>
      <c r="C47" s="62">
        <v>2</v>
      </c>
      <c r="D47" s="63">
        <v>3</v>
      </c>
      <c r="E47" s="64">
        <v>4</v>
      </c>
      <c r="F47" s="64">
        <v>5</v>
      </c>
      <c r="G47" s="64">
        <v>6</v>
      </c>
    </row>
    <row r="48" spans="1:7" s="37" customFormat="1" ht="16.5" customHeight="1">
      <c r="A48" s="65" t="s">
        <v>5</v>
      </c>
      <c r="B48" s="66">
        <v>-14881.55</v>
      </c>
      <c r="C48" s="66"/>
      <c r="D48" s="66">
        <f aca="true" t="shared" si="0" ref="D48:D53">F48-B48+C48</f>
        <v>11214.279999999999</v>
      </c>
      <c r="E48" s="66"/>
      <c r="F48" s="66">
        <f>-4244.45+448.44+128.74</f>
        <v>-3667.2699999999995</v>
      </c>
      <c r="G48" s="66">
        <f>C48-E48</f>
        <v>0</v>
      </c>
    </row>
    <row r="49" spans="1:7" s="37" customFormat="1" ht="16.5" customHeight="1">
      <c r="A49" s="65" t="s">
        <v>6</v>
      </c>
      <c r="B49" s="66">
        <v>-33725.52</v>
      </c>
      <c r="C49" s="66"/>
      <c r="D49" s="66">
        <f t="shared" si="0"/>
        <v>22818.119999999995</v>
      </c>
      <c r="E49" s="66"/>
      <c r="F49" s="66">
        <f>-10202.15-705.25</f>
        <v>-10907.4</v>
      </c>
      <c r="G49" s="66">
        <f aca="true" t="shared" si="1" ref="G49:G55">C49-E49</f>
        <v>0</v>
      </c>
    </row>
    <row r="50" spans="1:7" s="37" customFormat="1" ht="16.5" customHeight="1">
      <c r="A50" s="65" t="s">
        <v>7</v>
      </c>
      <c r="B50" s="66">
        <v>-21530.56</v>
      </c>
      <c r="C50" s="66">
        <f>165758.46-32449.12</f>
        <v>133309.34</v>
      </c>
      <c r="D50" s="66">
        <f t="shared" si="0"/>
        <v>127579.61</v>
      </c>
      <c r="E50" s="66">
        <f>C50</f>
        <v>133309.34</v>
      </c>
      <c r="F50" s="66">
        <f>-32982.19+5721.9</f>
        <v>-27260.29</v>
      </c>
      <c r="G50" s="66">
        <f t="shared" si="1"/>
        <v>0</v>
      </c>
    </row>
    <row r="51" spans="1:7" s="37" customFormat="1" ht="16.5" customHeight="1">
      <c r="A51" s="65" t="s">
        <v>8</v>
      </c>
      <c r="B51" s="66">
        <v>-28885.6</v>
      </c>
      <c r="C51" s="66">
        <v>197859.35</v>
      </c>
      <c r="D51" s="66">
        <f t="shared" si="0"/>
        <v>188695.37</v>
      </c>
      <c r="E51" s="66">
        <f>C51</f>
        <v>197859.35</v>
      </c>
      <c r="F51" s="66">
        <f>-38069.82+20.24</f>
        <v>-38049.58</v>
      </c>
      <c r="G51" s="66">
        <f t="shared" si="1"/>
        <v>0</v>
      </c>
    </row>
    <row r="52" spans="1:7" s="18" customFormat="1" ht="19.5" customHeight="1">
      <c r="A52" s="65" t="s">
        <v>49</v>
      </c>
      <c r="B52" s="66">
        <v>0</v>
      </c>
      <c r="C52" s="66">
        <v>22875.53</v>
      </c>
      <c r="D52" s="66">
        <f t="shared" si="0"/>
        <v>16290.05</v>
      </c>
      <c r="E52" s="66">
        <v>0</v>
      </c>
      <c r="F52" s="66">
        <f>-3556.71-3028.77</f>
        <v>-6585.48</v>
      </c>
      <c r="G52" s="66">
        <f t="shared" si="1"/>
        <v>22875.53</v>
      </c>
    </row>
    <row r="53" spans="1:7" s="37" customFormat="1" ht="16.5" customHeight="1">
      <c r="A53" s="65" t="s">
        <v>19</v>
      </c>
      <c r="B53" s="66">
        <v>-146657.92</v>
      </c>
      <c r="C53" s="66">
        <f>924117.36+57116.4+2929.39</f>
        <v>984163.15</v>
      </c>
      <c r="D53" s="66">
        <f t="shared" si="0"/>
        <v>950799.3200000001</v>
      </c>
      <c r="E53" s="66">
        <f>C53</f>
        <v>984163.15</v>
      </c>
      <c r="F53" s="66">
        <f>-169052-10485.2-484.55</f>
        <v>-180021.75</v>
      </c>
      <c r="G53" s="66">
        <f t="shared" si="1"/>
        <v>0</v>
      </c>
    </row>
    <row r="54" spans="1:7" s="37" customFormat="1" ht="16.5" customHeight="1">
      <c r="A54" s="65" t="s">
        <v>20</v>
      </c>
      <c r="B54" s="66">
        <v>0</v>
      </c>
      <c r="C54" s="67">
        <v>138397.9</v>
      </c>
      <c r="D54" s="66">
        <f>C54</f>
        <v>138397.9</v>
      </c>
      <c r="E54" s="67">
        <f>C54</f>
        <v>138397.9</v>
      </c>
      <c r="F54" s="66">
        <v>0</v>
      </c>
      <c r="G54" s="66">
        <f t="shared" si="1"/>
        <v>0</v>
      </c>
    </row>
    <row r="55" spans="1:7" s="38" customFormat="1" ht="16.5" customHeight="1">
      <c r="A55" s="65" t="s">
        <v>12</v>
      </c>
      <c r="B55" s="66">
        <v>-2261.26</v>
      </c>
      <c r="C55" s="68">
        <v>0</v>
      </c>
      <c r="D55" s="66">
        <f>F55-B55+C55</f>
        <v>1250.94</v>
      </c>
      <c r="E55" s="66">
        <f>C55</f>
        <v>0</v>
      </c>
      <c r="F55" s="66">
        <v>-1010.32</v>
      </c>
      <c r="G55" s="66">
        <f t="shared" si="1"/>
        <v>0</v>
      </c>
    </row>
    <row r="56" spans="1:7" s="37" customFormat="1" ht="16.5" customHeight="1">
      <c r="A56" s="69" t="s">
        <v>22</v>
      </c>
      <c r="B56" s="66">
        <v>-13089.99</v>
      </c>
      <c r="C56" s="67">
        <v>95194.32</v>
      </c>
      <c r="D56" s="66">
        <f>F56-B56+C56</f>
        <v>91143.98000000001</v>
      </c>
      <c r="E56" s="66">
        <f>D56</f>
        <v>91143.98000000001</v>
      </c>
      <c r="F56" s="66">
        <v>-17140.33</v>
      </c>
      <c r="G56" s="66">
        <v>0</v>
      </c>
    </row>
    <row r="57" spans="1:7" s="38" customFormat="1" ht="16.5" customHeight="1">
      <c r="A57" s="70" t="s">
        <v>9</v>
      </c>
      <c r="B57" s="71">
        <f aca="true" t="shared" si="2" ref="B57:G57">SUM(B48:B56)</f>
        <v>-261032.4</v>
      </c>
      <c r="C57" s="71">
        <f>C48+C49+C50+C51+C52+C53+C55+C56</f>
        <v>1433401.6900000002</v>
      </c>
      <c r="D57" s="71">
        <f>F57-B57+C57</f>
        <v>1409791.6700000002</v>
      </c>
      <c r="E57" s="71">
        <f>E48+E49+E50+E51+E52+E53+E55+E56</f>
        <v>1406475.82</v>
      </c>
      <c r="F57" s="71">
        <f t="shared" si="2"/>
        <v>-284642.42000000004</v>
      </c>
      <c r="G57" s="71">
        <f t="shared" si="2"/>
        <v>22875.53</v>
      </c>
    </row>
    <row r="58" spans="1:7" s="38" customFormat="1" ht="15" customHeight="1">
      <c r="A58" s="82"/>
      <c r="B58" s="72"/>
      <c r="C58" s="66"/>
      <c r="D58" s="66"/>
      <c r="E58" s="66"/>
      <c r="F58" s="66"/>
      <c r="G58" s="75"/>
    </row>
    <row r="59" spans="1:7" s="38" customFormat="1" ht="64.5" customHeight="1">
      <c r="A59" s="73" t="s">
        <v>53</v>
      </c>
      <c r="B59" s="74"/>
      <c r="C59" s="39"/>
      <c r="D59" s="39"/>
      <c r="E59" s="39"/>
      <c r="F59" s="39"/>
      <c r="G59" s="75">
        <f>F52+F53+F56</f>
        <v>-203747.56</v>
      </c>
    </row>
    <row r="60" spans="1:7" s="38" customFormat="1" ht="18" customHeight="1" hidden="1">
      <c r="A60" s="73"/>
      <c r="B60" s="74"/>
      <c r="C60" s="39"/>
      <c r="D60" s="39"/>
      <c r="E60" s="39"/>
      <c r="F60" s="39"/>
      <c r="G60" s="75"/>
    </row>
    <row r="61" spans="1:7" s="38" customFormat="1" ht="61.5" customHeight="1">
      <c r="A61" s="73" t="s">
        <v>21</v>
      </c>
      <c r="B61" s="74"/>
      <c r="C61" s="47"/>
      <c r="D61" s="47"/>
      <c r="E61" s="47"/>
      <c r="F61" s="47"/>
      <c r="G61" s="75">
        <f>B43+F48+F49+F50+F51+F55</f>
        <v>-16604.309999999998</v>
      </c>
    </row>
    <row r="62" spans="1:7" s="40" customFormat="1" ht="23.25" customHeight="1">
      <c r="A62" s="99" t="s">
        <v>43</v>
      </c>
      <c r="B62" s="100"/>
      <c r="C62" s="76"/>
      <c r="D62" s="76"/>
      <c r="E62" s="76"/>
      <c r="F62" s="76"/>
      <c r="G62" s="77">
        <f>C36+G57+G59+G61</f>
        <v>-94081.87999999995</v>
      </c>
    </row>
    <row r="63" spans="1:7" s="20" customFormat="1" ht="25.5" customHeight="1">
      <c r="A63" s="1"/>
      <c r="B63" s="1"/>
      <c r="C63" s="1"/>
      <c r="D63" s="78"/>
      <c r="E63" s="1"/>
      <c r="F63" s="1"/>
      <c r="G63" s="1"/>
    </row>
    <row r="64" spans="1:7" ht="18">
      <c r="A64" s="79" t="s">
        <v>23</v>
      </c>
      <c r="B64" s="79"/>
      <c r="C64" s="79"/>
      <c r="D64" s="79"/>
      <c r="E64" s="79"/>
      <c r="F64" s="101" t="s">
        <v>24</v>
      </c>
      <c r="G64" s="101"/>
    </row>
    <row r="65" s="18" customFormat="1" ht="15">
      <c r="C65" s="48"/>
    </row>
    <row r="66" s="18" customFormat="1" ht="15">
      <c r="C66" s="48"/>
    </row>
    <row r="67" s="18" customFormat="1" ht="15">
      <c r="C67" s="48"/>
    </row>
    <row r="68" s="18" customFormat="1" ht="15">
      <c r="C68" s="48"/>
    </row>
    <row r="69" s="18" customFormat="1" ht="15">
      <c r="C69" s="48"/>
    </row>
    <row r="70" s="18" customFormat="1" ht="15">
      <c r="C70" s="48"/>
    </row>
    <row r="71" s="18" customFormat="1" ht="15">
      <c r="C71" s="48"/>
    </row>
    <row r="72" s="18" customFormat="1" ht="15">
      <c r="C72" s="48"/>
    </row>
    <row r="73" s="18" customFormat="1" ht="15">
      <c r="C73" s="48"/>
    </row>
    <row r="74" s="18" customFormat="1" ht="15">
      <c r="C74" s="48"/>
    </row>
    <row r="75" s="18" customFormat="1" ht="15">
      <c r="C75" s="48"/>
    </row>
    <row r="76" s="18" customFormat="1" ht="15">
      <c r="C76" s="48"/>
    </row>
    <row r="77" s="18" customFormat="1" ht="15">
      <c r="C77" s="48"/>
    </row>
    <row r="78" s="18" customFormat="1" ht="15">
      <c r="C78" s="48"/>
    </row>
    <row r="79" s="18" customFormat="1" ht="15">
      <c r="C79" s="48"/>
    </row>
    <row r="80" s="18" customFormat="1" ht="15">
      <c r="C80" s="48"/>
    </row>
    <row r="81" s="18" customFormat="1" ht="15">
      <c r="C81" s="48"/>
    </row>
    <row r="82" s="18" customFormat="1" ht="15">
      <c r="C82" s="48"/>
    </row>
    <row r="83" s="18" customFormat="1" ht="15">
      <c r="C83" s="48"/>
    </row>
    <row r="84" s="18" customFormat="1" ht="15">
      <c r="C84" s="48"/>
    </row>
    <row r="85" s="18" customFormat="1" ht="15">
      <c r="C85" s="48"/>
    </row>
    <row r="86" s="18" customFormat="1" ht="15">
      <c r="C86" s="48"/>
    </row>
    <row r="87" s="18" customFormat="1" ht="15">
      <c r="C87" s="48"/>
    </row>
    <row r="88" s="18" customFormat="1" ht="15">
      <c r="C88" s="48"/>
    </row>
    <row r="89" s="18" customFormat="1" ht="15">
      <c r="C89" s="48"/>
    </row>
    <row r="90" s="18" customFormat="1" ht="15">
      <c r="C90" s="48"/>
    </row>
    <row r="91" s="18" customFormat="1" ht="15">
      <c r="C91" s="48"/>
    </row>
    <row r="92" s="18" customFormat="1" ht="15">
      <c r="C92" s="48"/>
    </row>
    <row r="93" s="18" customFormat="1" ht="15">
      <c r="C93" s="48"/>
    </row>
    <row r="94" s="18" customFormat="1" ht="15">
      <c r="C94" s="48"/>
    </row>
    <row r="95" s="18" customFormat="1" ht="15">
      <c r="C95" s="48"/>
    </row>
    <row r="96" s="18" customFormat="1" ht="15">
      <c r="C96" s="48"/>
    </row>
    <row r="97" s="18" customFormat="1" ht="15">
      <c r="C97" s="48"/>
    </row>
    <row r="98" s="18" customFormat="1" ht="15">
      <c r="C98" s="48"/>
    </row>
    <row r="99" s="18" customFormat="1" ht="15">
      <c r="C99" s="48"/>
    </row>
    <row r="100" s="18" customFormat="1" ht="15">
      <c r="C100" s="48"/>
    </row>
    <row r="101" s="18" customFormat="1" ht="15">
      <c r="C101" s="48"/>
    </row>
    <row r="102" s="18" customFormat="1" ht="15">
      <c r="C102" s="48"/>
    </row>
    <row r="103" s="18" customFormat="1" ht="15">
      <c r="C103" s="48"/>
    </row>
    <row r="104" s="18" customFormat="1" ht="15">
      <c r="C104" s="48"/>
    </row>
    <row r="105" s="18" customFormat="1" ht="15">
      <c r="C105" s="48"/>
    </row>
    <row r="106" s="18" customFormat="1" ht="15">
      <c r="C106" s="48"/>
    </row>
    <row r="107" s="18" customFormat="1" ht="15">
      <c r="C107" s="48"/>
    </row>
    <row r="108" s="18" customFormat="1" ht="15">
      <c r="C108" s="48"/>
    </row>
    <row r="109" s="18" customFormat="1" ht="15">
      <c r="C109" s="48"/>
    </row>
    <row r="110" s="18" customFormat="1" ht="15">
      <c r="C110" s="48"/>
    </row>
    <row r="111" s="18" customFormat="1" ht="15">
      <c r="C111" s="48"/>
    </row>
    <row r="112" s="18" customFormat="1" ht="15">
      <c r="C112" s="48"/>
    </row>
    <row r="113" s="18" customFormat="1" ht="15">
      <c r="C113" s="48"/>
    </row>
    <row r="114" s="18" customFormat="1" ht="15">
      <c r="C114" s="48"/>
    </row>
    <row r="115" s="18" customFormat="1" ht="15">
      <c r="C115" s="48"/>
    </row>
    <row r="116" s="18" customFormat="1" ht="15">
      <c r="C116" s="48"/>
    </row>
    <row r="117" s="18" customFormat="1" ht="15">
      <c r="C117" s="48"/>
    </row>
    <row r="118" s="18" customFormat="1" ht="15">
      <c r="C118" s="48"/>
    </row>
    <row r="119" s="18" customFormat="1" ht="15">
      <c r="C119" s="48"/>
    </row>
    <row r="120" s="18" customFormat="1" ht="15">
      <c r="C120" s="48"/>
    </row>
    <row r="121" s="18" customFormat="1" ht="15">
      <c r="C121" s="48"/>
    </row>
    <row r="122" s="18" customFormat="1" ht="15">
      <c r="C122" s="48"/>
    </row>
    <row r="123" s="18" customFormat="1" ht="15">
      <c r="C123" s="48"/>
    </row>
    <row r="124" s="18" customFormat="1" ht="15">
      <c r="C124" s="48"/>
    </row>
    <row r="125" s="18" customFormat="1" ht="15">
      <c r="C125" s="48"/>
    </row>
    <row r="126" s="18" customFormat="1" ht="15">
      <c r="C126" s="48"/>
    </row>
    <row r="127" s="18" customFormat="1" ht="15">
      <c r="C127" s="48"/>
    </row>
    <row r="128" s="18" customFormat="1" ht="15">
      <c r="C128" s="48"/>
    </row>
    <row r="129" s="18" customFormat="1" ht="15">
      <c r="C129" s="48"/>
    </row>
    <row r="130" s="18" customFormat="1" ht="15">
      <c r="C130" s="48"/>
    </row>
    <row r="131" s="18" customFormat="1" ht="15">
      <c r="C131" s="48"/>
    </row>
    <row r="132" s="18" customFormat="1" ht="15">
      <c r="C132" s="48"/>
    </row>
    <row r="133" s="18" customFormat="1" ht="15">
      <c r="C133" s="48"/>
    </row>
    <row r="134" s="18" customFormat="1" ht="15">
      <c r="C134" s="48"/>
    </row>
    <row r="135" s="18" customFormat="1" ht="15">
      <c r="C135" s="48"/>
    </row>
    <row r="136" s="18" customFormat="1" ht="15">
      <c r="C136" s="48"/>
    </row>
    <row r="137" s="18" customFormat="1" ht="15">
      <c r="C137" s="48"/>
    </row>
    <row r="138" s="18" customFormat="1" ht="15">
      <c r="C138" s="48"/>
    </row>
    <row r="139" s="18" customFormat="1" ht="15">
      <c r="C139" s="48"/>
    </row>
    <row r="140" s="18" customFormat="1" ht="15">
      <c r="C140" s="48"/>
    </row>
  </sheetData>
  <mergeCells count="23">
    <mergeCell ref="F64:G64"/>
    <mergeCell ref="A44:B44"/>
    <mergeCell ref="A45:A46"/>
    <mergeCell ref="B45:B46"/>
    <mergeCell ref="C45:C46"/>
    <mergeCell ref="D45:D46"/>
    <mergeCell ref="E45:E46"/>
    <mergeCell ref="F45:F46"/>
    <mergeCell ref="G45:G46"/>
    <mergeCell ref="A38:B38"/>
    <mergeCell ref="A39:B39"/>
    <mergeCell ref="A40:B40"/>
    <mergeCell ref="A62:B62"/>
    <mergeCell ref="A1:G1"/>
    <mergeCell ref="B36:B37"/>
    <mergeCell ref="C36:C37"/>
    <mergeCell ref="A41:B41"/>
    <mergeCell ref="D2:G2"/>
    <mergeCell ref="D3:G3"/>
    <mergeCell ref="C4:G4"/>
    <mergeCell ref="A6:C6"/>
    <mergeCell ref="A7:C7"/>
    <mergeCell ref="A36:A37"/>
  </mergeCells>
  <printOptions/>
  <pageMargins left="0.47" right="0.1968503937007874" top="0.3937007874015748" bottom="0.3937007874015748" header="0.5118110236220472" footer="0.5118110236220472"/>
  <pageSetup horizontalDpi="600" verticalDpi="600" orientation="portrait" scale="50" r:id="rId1"/>
  <ignoredErrors>
    <ignoredError sqref="D54:D58" formula="1"/>
    <ignoredError sqref="B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2015-03-23T10:33:28Z</cp:lastPrinted>
  <dcterms:created xsi:type="dcterms:W3CDTF">2011-10-17T12:30:43Z</dcterms:created>
  <dcterms:modified xsi:type="dcterms:W3CDTF">2016-03-29T10:23:47Z</dcterms:modified>
  <cp:category/>
  <cp:version/>
  <cp:contentType/>
  <cp:contentStatus/>
</cp:coreProperties>
</file>