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<sst xmlns="http://schemas.openxmlformats.org/spreadsheetml/2006/main" count="56" uniqueCount="53">
  <si>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</si>
  <si>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</si>
  <si>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</si>
  <si>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</si>
  <si>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</si>
  <si>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</si>
  <si>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</si>
  <si>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</si>
  <si>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</si>
  <si>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</si>
  <si>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</si>
  <si>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</si>
  <si>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</si>
  <si>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</si>
  <si>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</si>
  <si>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</si>
  <si>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</si>
  <si>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</si>
  <si>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</si>
  <si>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</si>
  <si>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Сбор средств уполномоченному представителю</t>
  </si>
  <si>
    <t>ул. Фруктовая, д. 39</t>
  </si>
  <si>
    <t>Перерасчет по отоплению в 2014г.</t>
  </si>
  <si>
    <t>Экономист</t>
  </si>
  <si>
    <t>С.Л. Газизова</t>
  </si>
  <si>
    <t xml:space="preserve">Оплачено населением с учетом задолженности на начало года </t>
  </si>
  <si>
    <t>______________________С.Ю. Комолкин</t>
  </si>
  <si>
    <t xml:space="preserve">Финансовый отчет за 2015 год  МКД по адресу : 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</si>
  <si>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</si>
  <si>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</si>
  <si>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</si>
  <si>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</si>
  <si>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</si>
  <si>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</si>
  <si>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</si>
  <si>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 xml:space="preserve">Ремонт межпанельных швов </t>
  </si>
  <si>
    <t>Перенос денежных средств с текущего ремонта</t>
  </si>
  <si>
    <t>Перенос денежных средств на капитальный ремонт</t>
  </si>
  <si>
    <t>Ремонт швов плит перекрытия со стороны подвала</t>
  </si>
  <si>
    <t>Установка входной двери подъезд №5</t>
  </si>
  <si>
    <t>Проведение проектной документации "Ремонт входной группы"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</si>
  <si>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</si>
  <si>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</si>
  <si>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</si>
  <si>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</si>
  <si>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</si>
  <si>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Финансовый результат на 01.01.2016 г.</t>
  </si>
  <si>
    <t>Энергоэффективные мероприятия</t>
  </si>
  <si>
    <t>Поверка и модернизация коммерческого узла учета тепловой энергии и теплоносителя</t>
  </si>
  <si>
    <t>Площадь дома - 6136,7 м2</t>
  </si>
  <si>
    <t>Замена стекла в одном стеклопакете в подъезде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</si>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</sst>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2" xfId="18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9" fillId="0" borderId="12" xfId="17" applyNumberFormat="1" applyFont="1" applyBorder="1" applyAlignment="1">
      <alignment horizontal="center" vertical="center" wrapText="1"/>
      <protection/>
    </xf>
    <xf numFmtId="4" fontId="9" fillId="0" borderId="13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75" zoomScaleSheetLayoutView="75" workbookViewId="0" topLeftCell="A1">
      <selection activeCell="B42" sqref="B42"/>
    </sheetView>
  </sheetViews>
  <sheetFormatPr defaultColWidth="9.00390625" defaultRowHeight="12.75"/>
  <cols>
    <col min="1" max="1" width="60.875" style="1" customWidth="1"/>
    <col min="2" max="2" width="23.75390625" style="1" customWidth="1"/>
    <col min="3" max="3" width="18.375" style="44" customWidth="1"/>
    <col min="4" max="4" width="19.00390625" style="2" customWidth="1"/>
    <col min="5" max="5" width="17.375" style="1" customWidth="1"/>
    <col min="6" max="6" width="23.25390625" style="1" customWidth="1"/>
    <col min="7" max="7" width="18.125" style="1" customWidth="1"/>
    <col min="8" max="16384" width="9.125" style="1" customWidth="1"/>
  </cols>
  <sheetData>
    <row r="1" spans="1:7" ht="18.75" thickBot="1">
      <c r="A1" s="86" t="s">
        <v>3</v>
      </c>
      <c r="B1" s="86"/>
      <c r="C1" s="86"/>
      <c r="D1" s="86"/>
      <c r="E1" s="86"/>
      <c r="F1" s="86"/>
      <c r="G1" s="86"/>
    </row>
    <row r="2" spans="1:7" ht="18">
      <c r="A2" s="3"/>
      <c r="B2" s="3"/>
      <c r="C2" s="38"/>
      <c r="D2" s="87" t="s">
        <v>12</v>
      </c>
      <c r="E2" s="87"/>
      <c r="F2" s="87"/>
      <c r="G2" s="87"/>
    </row>
    <row r="3" spans="1:7" ht="25.5" customHeight="1">
      <c r="A3" s="3"/>
      <c r="B3" s="3"/>
      <c r="C3" s="38"/>
      <c r="D3" s="88" t="s">
        <v>13</v>
      </c>
      <c r="E3" s="88"/>
      <c r="F3" s="88"/>
      <c r="G3" s="88"/>
    </row>
    <row r="4" spans="1:7" ht="22.5" customHeight="1">
      <c r="A4" s="3"/>
      <c r="B4" s="3"/>
      <c r="C4" s="88" t="s">
        <v>26</v>
      </c>
      <c r="D4" s="88"/>
      <c r="E4" s="88"/>
      <c r="F4" s="88"/>
      <c r="G4" s="88"/>
    </row>
    <row r="5" spans="1:7" ht="18">
      <c r="A5" s="4"/>
      <c r="B5" s="4"/>
      <c r="C5" s="39"/>
      <c r="D5" s="3"/>
      <c r="E5" s="3"/>
      <c r="F5" s="3"/>
      <c r="G5" s="3"/>
    </row>
    <row r="6" spans="1:6" s="19" customFormat="1" ht="21.75" customHeight="1">
      <c r="A6" s="76" t="s">
        <v>27</v>
      </c>
      <c r="B6" s="76"/>
      <c r="C6" s="76"/>
      <c r="D6" s="18"/>
      <c r="E6" s="17"/>
      <c r="F6" s="17"/>
    </row>
    <row r="7" spans="1:7" s="19" customFormat="1" ht="23.25" customHeight="1">
      <c r="A7" s="77" t="s">
        <v>21</v>
      </c>
      <c r="B7" s="77"/>
      <c r="C7" s="77"/>
      <c r="D7" s="20"/>
      <c r="E7" s="20"/>
      <c r="F7" s="20"/>
      <c r="G7" s="21"/>
    </row>
    <row r="8" spans="1:7" s="7" customFormat="1" ht="24" customHeight="1">
      <c r="A8" s="45" t="s">
        <v>49</v>
      </c>
      <c r="B8" s="8"/>
      <c r="C8" s="16"/>
      <c r="D8" s="8"/>
      <c r="E8" s="8"/>
      <c r="F8" s="8"/>
      <c r="G8" s="9"/>
    </row>
    <row r="9" spans="1:4" s="7" customFormat="1" ht="27.75" customHeight="1" thickBot="1">
      <c r="A9" s="22" t="s">
        <v>0</v>
      </c>
      <c r="B9" s="10"/>
      <c r="C9" s="40"/>
      <c r="D9" s="11"/>
    </row>
    <row r="10" spans="1:3" s="7" customFormat="1" ht="36.75" customHeight="1">
      <c r="A10" s="27" t="s">
        <v>28</v>
      </c>
      <c r="B10" s="29" t="s">
        <v>10</v>
      </c>
      <c r="C10" s="71">
        <v>16554.5</v>
      </c>
    </row>
    <row r="11" spans="1:3" s="7" customFormat="1" ht="18.75" customHeight="1">
      <c r="A11" s="28" t="s">
        <v>1</v>
      </c>
      <c r="B11" s="5"/>
      <c r="C11" s="73">
        <v>38669.19</v>
      </c>
    </row>
    <row r="12" spans="1:3" s="7" customFormat="1" ht="18.75" customHeight="1">
      <c r="A12" s="28" t="s">
        <v>36</v>
      </c>
      <c r="B12" s="5"/>
      <c r="C12" s="73">
        <v>425776.31</v>
      </c>
    </row>
    <row r="13" spans="1:3" s="7" customFormat="1" ht="18.75" customHeight="1">
      <c r="A13" s="28" t="s">
        <v>14</v>
      </c>
      <c r="B13" s="5"/>
      <c r="C13" s="33">
        <f>SUM(C14:C14)</f>
        <v>481000</v>
      </c>
    </row>
    <row r="14" spans="1:3" s="7" customFormat="1" ht="18.75" customHeight="1">
      <c r="A14" s="75" t="s">
        <v>35</v>
      </c>
      <c r="B14" s="12">
        <v>42214</v>
      </c>
      <c r="C14" s="30">
        <v>481000</v>
      </c>
    </row>
    <row r="15" spans="1:3" s="7" customFormat="1" ht="40.5" customHeight="1">
      <c r="A15" s="28" t="s">
        <v>29</v>
      </c>
      <c r="B15" s="5"/>
      <c r="C15" s="14">
        <f>C10+C11-C13+C12</f>
        <v>0</v>
      </c>
    </row>
    <row r="16" spans="1:3" s="7" customFormat="1" ht="33" customHeight="1">
      <c r="A16" s="28" t="s">
        <v>25</v>
      </c>
      <c r="B16" s="5"/>
      <c r="C16" s="30">
        <f>C11-C17</f>
        <v>29679.07</v>
      </c>
    </row>
    <row r="17" spans="1:3" s="7" customFormat="1" ht="41.25" customHeight="1" thickBot="1">
      <c r="A17" s="24" t="s">
        <v>30</v>
      </c>
      <c r="B17" s="31"/>
      <c r="C17" s="72">
        <v>8990.12</v>
      </c>
    </row>
    <row r="18" spans="1:3" s="7" customFormat="1" ht="15">
      <c r="A18" s="23"/>
      <c r="B18" s="9"/>
      <c r="C18" s="41"/>
    </row>
    <row r="19" spans="1:3" s="7" customFormat="1" ht="15.75" thickBot="1">
      <c r="A19" s="22" t="s">
        <v>2</v>
      </c>
      <c r="B19" s="6"/>
      <c r="C19" s="42"/>
    </row>
    <row r="20" spans="1:3" s="7" customFormat="1" ht="30">
      <c r="A20" s="27" t="s">
        <v>31</v>
      </c>
      <c r="B20" s="32"/>
      <c r="C20" s="71">
        <v>211279.93</v>
      </c>
    </row>
    <row r="21" spans="1:3" s="7" customFormat="1" ht="18.75" customHeight="1">
      <c r="A21" s="28" t="s">
        <v>1</v>
      </c>
      <c r="B21" s="5"/>
      <c r="C21" s="73">
        <v>650519.48</v>
      </c>
    </row>
    <row r="22" spans="1:3" s="7" customFormat="1" ht="18.75" customHeight="1">
      <c r="A22" s="28" t="s">
        <v>37</v>
      </c>
      <c r="B22" s="5"/>
      <c r="C22" s="73">
        <v>-425776.31</v>
      </c>
    </row>
    <row r="23" spans="1:3" s="7" customFormat="1" ht="18.75" customHeight="1">
      <c r="A23" s="28" t="s">
        <v>14</v>
      </c>
      <c r="B23" s="5"/>
      <c r="C23" s="33">
        <f>C24+C25+C26+C27+C28</f>
        <v>303028.51</v>
      </c>
    </row>
    <row r="24" spans="1:3" s="7" customFormat="1" ht="18.75" customHeight="1">
      <c r="A24" s="75" t="s">
        <v>38</v>
      </c>
      <c r="B24" s="12">
        <v>42111</v>
      </c>
      <c r="C24" s="30">
        <v>102864</v>
      </c>
    </row>
    <row r="25" spans="1:3" s="7" customFormat="1" ht="18.75" customHeight="1">
      <c r="A25" s="75" t="s">
        <v>50</v>
      </c>
      <c r="B25" s="12">
        <v>42199</v>
      </c>
      <c r="C25" s="30">
        <v>1500</v>
      </c>
    </row>
    <row r="26" spans="1:3" s="7" customFormat="1" ht="18.75" customHeight="1">
      <c r="A26" s="75" t="s">
        <v>39</v>
      </c>
      <c r="B26" s="12">
        <v>42255</v>
      </c>
      <c r="C26" s="30">
        <v>29042.51</v>
      </c>
    </row>
    <row r="27" spans="1:3" s="7" customFormat="1" ht="33.75" customHeight="1">
      <c r="A27" s="75" t="s">
        <v>48</v>
      </c>
      <c r="B27" s="12">
        <v>42363</v>
      </c>
      <c r="C27" s="30">
        <v>154622</v>
      </c>
    </row>
    <row r="28" spans="1:3" s="7" customFormat="1" ht="30">
      <c r="A28" s="75" t="s">
        <v>40</v>
      </c>
      <c r="B28" s="12">
        <v>42305</v>
      </c>
      <c r="C28" s="30">
        <v>15000</v>
      </c>
    </row>
    <row r="29" spans="1:3" s="7" customFormat="1" ht="36" customHeight="1">
      <c r="A29" s="28" t="s">
        <v>32</v>
      </c>
      <c r="B29" s="5"/>
      <c r="C29" s="14">
        <f>C20+C21+C22-C23</f>
        <v>132994.5899999999</v>
      </c>
    </row>
    <row r="30" spans="1:3" s="7" customFormat="1" ht="39.75" customHeight="1">
      <c r="A30" s="28" t="s">
        <v>25</v>
      </c>
      <c r="B30" s="5"/>
      <c r="C30" s="30">
        <f>C21-C31+8557.12</f>
        <v>533777.91</v>
      </c>
    </row>
    <row r="31" spans="1:3" s="7" customFormat="1" ht="40.5" customHeight="1" thickBot="1">
      <c r="A31" s="24" t="s">
        <v>33</v>
      </c>
      <c r="B31" s="31"/>
      <c r="C31" s="72">
        <f>117685.93+7612.76</f>
        <v>125298.68999999999</v>
      </c>
    </row>
    <row r="32" spans="1:3" s="7" customFormat="1" ht="15.75" thickBot="1">
      <c r="A32" s="25"/>
      <c r="B32" s="15"/>
      <c r="C32" s="42"/>
    </row>
    <row r="33" spans="1:3" s="7" customFormat="1" ht="30" customHeight="1">
      <c r="A33" s="81" t="s">
        <v>34</v>
      </c>
      <c r="B33" s="84"/>
      <c r="C33" s="78">
        <f>C15-C17+C29-C31</f>
        <v>-1294.220000000074</v>
      </c>
    </row>
    <row r="34" spans="1:3" s="7" customFormat="1" ht="13.5" customHeight="1" thickBot="1">
      <c r="A34" s="82"/>
      <c r="B34" s="85"/>
      <c r="C34" s="79"/>
    </row>
    <row r="35" spans="1:4" s="7" customFormat="1" ht="21" customHeight="1">
      <c r="A35" s="26"/>
      <c r="B35" s="8"/>
      <c r="C35" s="16"/>
      <c r="D35" s="13"/>
    </row>
    <row r="36" spans="1:4" s="7" customFormat="1" ht="4.5" customHeight="1">
      <c r="A36" s="26"/>
      <c r="B36" s="8"/>
      <c r="C36" s="16"/>
      <c r="D36" s="13"/>
    </row>
    <row r="37" spans="1:7" s="7" customFormat="1" ht="20.25" customHeight="1" hidden="1">
      <c r="A37" s="26"/>
      <c r="B37" s="8"/>
      <c r="C37" s="16"/>
      <c r="D37" s="13"/>
      <c r="E37" s="9"/>
      <c r="F37" s="9"/>
      <c r="G37" s="9"/>
    </row>
    <row r="38" spans="1:7" s="7" customFormat="1" ht="45" customHeight="1" hidden="1">
      <c r="A38" s="83"/>
      <c r="B38" s="83"/>
      <c r="C38" s="16"/>
      <c r="D38" s="13"/>
      <c r="E38" s="9"/>
      <c r="F38" s="9"/>
      <c r="G38" s="9"/>
    </row>
    <row r="39" spans="1:7" s="7" customFormat="1" ht="15" hidden="1">
      <c r="A39" s="83"/>
      <c r="B39" s="83"/>
      <c r="C39" s="16"/>
      <c r="D39" s="13"/>
      <c r="E39" s="13"/>
      <c r="F39" s="13"/>
      <c r="G39" s="13"/>
    </row>
    <row r="40" spans="1:7" s="7" customFormat="1" ht="15" hidden="1">
      <c r="A40" s="83"/>
      <c r="B40" s="83"/>
      <c r="C40" s="16"/>
      <c r="D40" s="13"/>
      <c r="E40" s="13"/>
      <c r="F40" s="13"/>
      <c r="G40" s="13"/>
    </row>
    <row r="41" spans="1:7" s="6" customFormat="1" ht="15" hidden="1">
      <c r="A41" s="83"/>
      <c r="B41" s="83"/>
      <c r="C41" s="16"/>
      <c r="D41" s="46"/>
      <c r="E41" s="46"/>
      <c r="F41" s="46"/>
      <c r="G41" s="46"/>
    </row>
    <row r="42" spans="1:7" s="7" customFormat="1" ht="64.5" customHeight="1">
      <c r="A42" s="65" t="s">
        <v>51</v>
      </c>
      <c r="B42" s="47">
        <f>334979.87-207653.06</f>
        <v>127326.81</v>
      </c>
      <c r="C42" s="48"/>
      <c r="D42" s="49"/>
      <c r="E42" s="50"/>
      <c r="F42" s="50"/>
      <c r="G42" s="50"/>
    </row>
    <row r="43" spans="1:7" s="34" customFormat="1" ht="15">
      <c r="A43" s="80"/>
      <c r="B43" s="80"/>
      <c r="C43" s="51"/>
      <c r="D43" s="52"/>
      <c r="E43" s="53"/>
      <c r="F43" s="53"/>
      <c r="G43" s="53"/>
    </row>
    <row r="44" spans="1:7" s="35" customFormat="1" ht="15" customHeight="1">
      <c r="A44" s="89" t="s">
        <v>4</v>
      </c>
      <c r="B44" s="89" t="s">
        <v>41</v>
      </c>
      <c r="C44" s="94" t="s">
        <v>42</v>
      </c>
      <c r="D44" s="89" t="s">
        <v>43</v>
      </c>
      <c r="E44" s="89" t="s">
        <v>44</v>
      </c>
      <c r="F44" s="89" t="s">
        <v>45</v>
      </c>
      <c r="G44" s="89" t="s">
        <v>15</v>
      </c>
    </row>
    <row r="45" spans="1:7" s="35" customFormat="1" ht="78" customHeight="1">
      <c r="A45" s="89"/>
      <c r="B45" s="89"/>
      <c r="C45" s="89"/>
      <c r="D45" s="89"/>
      <c r="E45" s="93"/>
      <c r="F45" s="89"/>
      <c r="G45" s="93"/>
    </row>
    <row r="46" spans="1:7" s="35" customFormat="1" ht="15">
      <c r="A46" s="54" t="s">
        <v>16</v>
      </c>
      <c r="B46" s="54">
        <v>1</v>
      </c>
      <c r="C46" s="54">
        <v>2</v>
      </c>
      <c r="D46" s="55">
        <v>3</v>
      </c>
      <c r="E46" s="56">
        <v>4</v>
      </c>
      <c r="F46" s="56">
        <v>5</v>
      </c>
      <c r="G46" s="56">
        <v>6</v>
      </c>
    </row>
    <row r="47" spans="1:7" s="35" customFormat="1" ht="16.5" customHeight="1">
      <c r="A47" s="57" t="s">
        <v>5</v>
      </c>
      <c r="B47" s="58">
        <v>-42206.71</v>
      </c>
      <c r="C47" s="58"/>
      <c r="D47" s="58">
        <f aca="true" t="shared" si="0" ref="D47:D52">F47-B47+C47</f>
        <v>16191.039999999997</v>
      </c>
      <c r="E47" s="58"/>
      <c r="F47" s="58">
        <f>-23734.31-2998.28+716.92</f>
        <v>-26015.670000000002</v>
      </c>
      <c r="G47" s="58">
        <f>C47-E47</f>
        <v>0</v>
      </c>
    </row>
    <row r="48" spans="1:7" s="35" customFormat="1" ht="16.5" customHeight="1">
      <c r="A48" s="57" t="s">
        <v>6</v>
      </c>
      <c r="B48" s="58">
        <v>-28413.47</v>
      </c>
      <c r="C48" s="58"/>
      <c r="D48" s="58">
        <f t="shared" si="0"/>
        <v>1546.8199999999997</v>
      </c>
      <c r="E48" s="58"/>
      <c r="F48" s="58">
        <f>-20472.54-6394.11</f>
        <v>-26866.65</v>
      </c>
      <c r="G48" s="58">
        <f aca="true" t="shared" si="1" ref="G48:G54">C48-E48</f>
        <v>0</v>
      </c>
    </row>
    <row r="49" spans="1:7" s="35" customFormat="1" ht="16.5" customHeight="1">
      <c r="A49" s="57" t="s">
        <v>7</v>
      </c>
      <c r="B49" s="58">
        <v>-36130.2</v>
      </c>
      <c r="C49" s="58">
        <f>145112.67+1758.41</f>
        <v>146871.08000000002</v>
      </c>
      <c r="D49" s="58">
        <f t="shared" si="0"/>
        <v>147255.57</v>
      </c>
      <c r="E49" s="58">
        <f>C49</f>
        <v>146871.08000000002</v>
      </c>
      <c r="F49" s="58">
        <f>-36485.81+740.1</f>
        <v>-35745.71</v>
      </c>
      <c r="G49" s="58">
        <f t="shared" si="1"/>
        <v>0</v>
      </c>
    </row>
    <row r="50" spans="1:7" s="35" customFormat="1" ht="16.5" customHeight="1">
      <c r="A50" s="57" t="s">
        <v>8</v>
      </c>
      <c r="B50" s="58">
        <v>-40610.9</v>
      </c>
      <c r="C50" s="58">
        <v>168189.19</v>
      </c>
      <c r="D50" s="58">
        <f t="shared" si="0"/>
        <v>167720.3</v>
      </c>
      <c r="E50" s="58">
        <f>C50</f>
        <v>168189.19</v>
      </c>
      <c r="F50" s="58">
        <f>-41311.66+231.87</f>
        <v>-41079.79</v>
      </c>
      <c r="G50" s="58">
        <f t="shared" si="1"/>
        <v>0</v>
      </c>
    </row>
    <row r="51" spans="1:7" s="37" customFormat="1" ht="19.5" customHeight="1">
      <c r="A51" s="57" t="s">
        <v>47</v>
      </c>
      <c r="B51" s="58">
        <v>0</v>
      </c>
      <c r="C51" s="58">
        <v>14175.77</v>
      </c>
      <c r="D51" s="58">
        <f t="shared" si="0"/>
        <v>9655.91</v>
      </c>
      <c r="E51" s="58">
        <v>0</v>
      </c>
      <c r="F51" s="58">
        <f>-2436.32-2083.54</f>
        <v>-4519.860000000001</v>
      </c>
      <c r="G51" s="58">
        <f t="shared" si="1"/>
        <v>14175.77</v>
      </c>
    </row>
    <row r="52" spans="1:7" s="35" customFormat="1" ht="16.5" customHeight="1">
      <c r="A52" s="57" t="s">
        <v>17</v>
      </c>
      <c r="B52" s="58">
        <v>-181439.2</v>
      </c>
      <c r="C52" s="58">
        <f>2946.64+929382.76+57441.72</f>
        <v>989771.12</v>
      </c>
      <c r="D52" s="58">
        <f t="shared" si="0"/>
        <v>991017.28</v>
      </c>
      <c r="E52" s="58">
        <f>C52</f>
        <v>989771.12</v>
      </c>
      <c r="F52" s="58">
        <f>-444.18-169031.22-10717.64</f>
        <v>-180193.03999999998</v>
      </c>
      <c r="G52" s="58">
        <f t="shared" si="1"/>
        <v>0</v>
      </c>
    </row>
    <row r="53" spans="1:7" s="35" customFormat="1" ht="16.5" customHeight="1">
      <c r="A53" s="57" t="s">
        <v>18</v>
      </c>
      <c r="B53" s="58">
        <v>0</v>
      </c>
      <c r="C53" s="59">
        <v>139180.36</v>
      </c>
      <c r="D53" s="58">
        <f>C53</f>
        <v>139180.36</v>
      </c>
      <c r="E53" s="59">
        <f>C53</f>
        <v>139180.36</v>
      </c>
      <c r="F53" s="58">
        <v>0</v>
      </c>
      <c r="G53" s="58">
        <f t="shared" si="1"/>
        <v>0</v>
      </c>
    </row>
    <row r="54" spans="1:7" s="34" customFormat="1" ht="16.5" customHeight="1">
      <c r="A54" s="57" t="s">
        <v>11</v>
      </c>
      <c r="B54" s="58">
        <v>-2539.03</v>
      </c>
      <c r="C54" s="60">
        <v>0</v>
      </c>
      <c r="D54" s="58">
        <f>F54-B54+C54</f>
        <v>1065.2700000000002</v>
      </c>
      <c r="E54" s="58">
        <f>C54</f>
        <v>0</v>
      </c>
      <c r="F54" s="58">
        <v>-1473.76</v>
      </c>
      <c r="G54" s="58">
        <f t="shared" si="1"/>
        <v>0</v>
      </c>
    </row>
    <row r="55" spans="1:7" s="34" customFormat="1" ht="16.5" customHeight="1">
      <c r="A55" s="61" t="s">
        <v>20</v>
      </c>
      <c r="B55" s="58">
        <v>0</v>
      </c>
      <c r="C55" s="59">
        <v>0</v>
      </c>
      <c r="D55" s="58">
        <f>F55-B55+C55</f>
        <v>0</v>
      </c>
      <c r="E55" s="58">
        <f>D55</f>
        <v>0</v>
      </c>
      <c r="F55" s="58">
        <v>0</v>
      </c>
      <c r="G55" s="58">
        <v>0</v>
      </c>
    </row>
    <row r="56" spans="1:7" s="34" customFormat="1" ht="16.5" customHeight="1">
      <c r="A56" s="62" t="s">
        <v>9</v>
      </c>
      <c r="B56" s="63">
        <f aca="true" t="shared" si="2" ref="B56:G56">SUM(B47:B55)</f>
        <v>-331339.51</v>
      </c>
      <c r="C56" s="63">
        <f>C47+C48+C49+C50+C51+C52+C54+C55</f>
        <v>1319007.1600000001</v>
      </c>
      <c r="D56" s="63">
        <f>F56-B56+C56</f>
        <v>1334452.1900000002</v>
      </c>
      <c r="E56" s="63">
        <f>E47+E48+E49+E50+E51+E52+E54+E55</f>
        <v>1304831.3900000001</v>
      </c>
      <c r="F56" s="63">
        <f t="shared" si="2"/>
        <v>-315894.48</v>
      </c>
      <c r="G56" s="63">
        <f t="shared" si="2"/>
        <v>14175.77</v>
      </c>
    </row>
    <row r="57" spans="1:7" s="34" customFormat="1" ht="13.5" customHeight="1">
      <c r="A57" s="74"/>
      <c r="B57" s="64"/>
      <c r="C57" s="58"/>
      <c r="D57" s="58"/>
      <c r="E57" s="58"/>
      <c r="F57" s="58"/>
      <c r="G57" s="67"/>
    </row>
    <row r="58" spans="1:7" s="34" customFormat="1" ht="64.5" customHeight="1">
      <c r="A58" s="65" t="s">
        <v>52</v>
      </c>
      <c r="B58" s="66"/>
      <c r="C58" s="36"/>
      <c r="D58" s="36"/>
      <c r="E58" s="36"/>
      <c r="F58" s="36"/>
      <c r="G58" s="67">
        <f>F51+F52+F55</f>
        <v>-184712.89999999997</v>
      </c>
    </row>
    <row r="59" spans="1:7" s="34" customFormat="1" ht="18.75" customHeight="1" hidden="1">
      <c r="A59" s="65" t="s">
        <v>22</v>
      </c>
      <c r="B59" s="66"/>
      <c r="C59" s="36"/>
      <c r="D59" s="36"/>
      <c r="E59" s="36"/>
      <c r="F59" s="36"/>
      <c r="G59" s="67"/>
    </row>
    <row r="60" spans="1:7" s="34" customFormat="1" ht="67.5" customHeight="1">
      <c r="A60" s="65" t="s">
        <v>19</v>
      </c>
      <c r="B60" s="66"/>
      <c r="C60" s="43"/>
      <c r="D60" s="43"/>
      <c r="E60" s="43"/>
      <c r="F60" s="43"/>
      <c r="G60" s="67">
        <f>B42+F47+F48+F49+F50+F54</f>
        <v>-3854.7700000000095</v>
      </c>
    </row>
    <row r="61" spans="1:7" s="37" customFormat="1" ht="33" customHeight="1">
      <c r="A61" s="90" t="s">
        <v>46</v>
      </c>
      <c r="B61" s="91"/>
      <c r="C61" s="68"/>
      <c r="D61" s="68"/>
      <c r="E61" s="68"/>
      <c r="F61" s="68"/>
      <c r="G61" s="69">
        <f>C33+G56+G58+G60</f>
        <v>-175686.12000000005</v>
      </c>
    </row>
    <row r="62" spans="1:7" s="19" customFormat="1" ht="21" customHeight="1">
      <c r="A62" s="1"/>
      <c r="B62" s="1"/>
      <c r="C62" s="1"/>
      <c r="D62" s="2"/>
      <c r="E62" s="1"/>
      <c r="F62" s="1"/>
      <c r="G62" s="1"/>
    </row>
    <row r="63" spans="1:7" ht="18">
      <c r="A63" s="70" t="s">
        <v>23</v>
      </c>
      <c r="B63" s="70"/>
      <c r="C63" s="70"/>
      <c r="D63" s="70"/>
      <c r="E63" s="70"/>
      <c r="F63" s="92" t="s">
        <v>24</v>
      </c>
      <c r="G63" s="92"/>
    </row>
  </sheetData>
  <mergeCells count="23">
    <mergeCell ref="A44:A45"/>
    <mergeCell ref="B44:B45"/>
    <mergeCell ref="A61:B61"/>
    <mergeCell ref="F63:G63"/>
    <mergeCell ref="D44:D45"/>
    <mergeCell ref="E44:E45"/>
    <mergeCell ref="G44:G45"/>
    <mergeCell ref="F44:F45"/>
    <mergeCell ref="C44:C45"/>
    <mergeCell ref="A1:G1"/>
    <mergeCell ref="D2:G2"/>
    <mergeCell ref="D3:G3"/>
    <mergeCell ref="C4:G4"/>
    <mergeCell ref="A6:C6"/>
    <mergeCell ref="A7:C7"/>
    <mergeCell ref="C33:C34"/>
    <mergeCell ref="A43:B43"/>
    <mergeCell ref="A33:A34"/>
    <mergeCell ref="A41:B41"/>
    <mergeCell ref="B33:B34"/>
    <mergeCell ref="A38:B38"/>
    <mergeCell ref="A39:B39"/>
    <mergeCell ref="A40:B40"/>
  </mergeCells>
  <printOptions/>
  <pageMargins left="0.48" right="0.1968503937007874" top="0.3937007874015748" bottom="0.3937007874015748" header="0.5118110236220472" footer="0.16"/>
  <pageSetup horizontalDpi="600" verticalDpi="600" orientation="portrait" scale="52" r:id="rId1"/>
  <ignoredErrors>
    <ignoredError sqref="B56" formulaRange="1"/>
    <ignoredError sqref="D53:D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2015-03-23T10:37:41Z</cp:lastPrinted>
  <dcterms:created xsi:type="dcterms:W3CDTF">2011-10-17T12:30:43Z</dcterms:created>
  <dcterms:modified xsi:type="dcterms:W3CDTF">2016-03-29T12:14:55Z</dcterms:modified>
  <cp:category/>
  <cp:version/>
  <cp:contentType/>
  <cp:contentStatus/>
</cp:coreProperties>
</file>