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<sst xmlns="http://schemas.openxmlformats.org/spreadsheetml/2006/main" count="58" uniqueCount="54">
  <si>
    <t>Капитальный ремонт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</si>
  <si>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</si>
  <si>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</si>
  <si>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</si>
  <si>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</si>
  <si>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</si>
  <si>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</si>
  <si>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</si>
  <si>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</si>
  <si>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</si>
  <si>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собственников МКД</t>
  </si>
  <si>
    <t>Начислено собственникам муниципального жилья на проведение кап.ремонта по Федеральной программе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</si>
  <si>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</si>
  <si>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</si>
  <si>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</si>
  <si>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</si>
  <si>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Начислено жильцам</t>
  </si>
  <si>
    <t>Фактическая экономия (+), перерасход (-) ст.6=ст.2-ст.4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</si>
  <si>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</si>
  <si>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</si>
  <si>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</si>
  <si>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</si>
  <si>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</si>
  <si>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Экономист</t>
  </si>
  <si>
    <t>С.Л. Газизова</t>
  </si>
  <si>
    <t xml:space="preserve">Оплачено населением с учетом задолженности на начало года </t>
  </si>
  <si>
    <t>Площадь дома - 4536,5  м2</t>
  </si>
  <si>
    <t xml:space="preserve">Финансовый отчет за 2015 год 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</si>
  <si>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</si>
  <si>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</si>
  <si>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</si>
  <si>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</si>
  <si>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</si>
  <si>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по капитальному и текущему ремонту  на 01.01.2016г. с учетом задолженности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</si>
  <si>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</si>
  <si>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</si>
  <si>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</si>
  <si>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</si>
  <si>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</si>
  <si>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</si>
  <si>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</si>
  <si>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</si>
  <si>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Установка окон из ПВХ профиля в местах общего пользования</t>
  </si>
  <si>
    <t>29.01.2015г.</t>
  </si>
  <si>
    <t>Замена задвижки на элеваторном узле</t>
  </si>
  <si>
    <t>Спил и утилизация деревьев</t>
  </si>
  <si>
    <t>Установка урн</t>
  </si>
  <si>
    <t>11.06.2015г.</t>
  </si>
  <si>
    <t>17.07.2015г.</t>
  </si>
  <si>
    <t>31.08.2015г.</t>
  </si>
  <si>
    <t>Энергоэффективные мероприятия</t>
  </si>
  <si>
    <t>ул. Школьная, д. 46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</si>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</sst>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18" applyNumberFormat="1" applyFont="1" applyBorder="1" applyAlignment="1">
      <alignment horizontal="center" vertical="center" wrapText="1"/>
      <protection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4" fillId="0" borderId="12" xfId="18" applyNumberFormat="1" applyFont="1" applyBorder="1" applyAlignment="1">
      <alignment horizontal="center" vertical="center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2" borderId="14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0" fillId="0" borderId="20" xfId="17" applyNumberFormat="1" applyFont="1" applyBorder="1" applyAlignment="1">
      <alignment horizontal="center" vertical="center" wrapText="1"/>
      <protection/>
    </xf>
    <xf numFmtId="4" fontId="10" fillId="0" borderId="21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="75" zoomScaleSheetLayoutView="75" workbookViewId="0" topLeftCell="A1">
      <selection activeCell="B59" sqref="B59"/>
    </sheetView>
  </sheetViews>
  <sheetFormatPr defaultColWidth="9.00390625" defaultRowHeight="12.75"/>
  <cols>
    <col min="1" max="1" width="59.75390625" style="1" customWidth="1"/>
    <col min="2" max="2" width="23.75390625" style="1" customWidth="1"/>
    <col min="3" max="3" width="23.75390625" style="52" customWidth="1"/>
    <col min="4" max="4" width="23.75390625" style="2" customWidth="1"/>
    <col min="5" max="7" width="23.75390625" style="1" customWidth="1"/>
    <col min="8" max="16384" width="9.125" style="1" customWidth="1"/>
  </cols>
  <sheetData>
    <row r="1" spans="1:7" ht="18.75" thickBot="1">
      <c r="A1" s="90" t="s">
        <v>2</v>
      </c>
      <c r="B1" s="90"/>
      <c r="C1" s="90"/>
      <c r="D1" s="90"/>
      <c r="E1" s="90"/>
      <c r="F1" s="90"/>
      <c r="G1" s="90"/>
    </row>
    <row r="2" spans="1:7" ht="18">
      <c r="A2" s="4"/>
      <c r="B2" s="4"/>
      <c r="C2" s="44"/>
      <c r="D2" s="91" t="s">
        <v>13</v>
      </c>
      <c r="E2" s="91"/>
      <c r="F2" s="91"/>
      <c r="G2" s="91"/>
    </row>
    <row r="3" spans="1:7" ht="25.5" customHeight="1">
      <c r="A3" s="4"/>
      <c r="B3" s="4"/>
      <c r="C3" s="44"/>
      <c r="D3" s="92" t="s">
        <v>14</v>
      </c>
      <c r="E3" s="92"/>
      <c r="F3" s="92"/>
      <c r="G3" s="92"/>
    </row>
    <row r="4" spans="1:7" ht="22.5" customHeight="1">
      <c r="A4" s="4"/>
      <c r="B4" s="4"/>
      <c r="C4" s="92" t="s">
        <v>28</v>
      </c>
      <c r="D4" s="92"/>
      <c r="E4" s="92"/>
      <c r="F4" s="92"/>
      <c r="G4" s="92"/>
    </row>
    <row r="5" spans="1:7" ht="18">
      <c r="A5" s="5"/>
      <c r="B5" s="5"/>
      <c r="C5" s="45"/>
      <c r="D5" s="4"/>
      <c r="E5" s="4"/>
      <c r="F5" s="4"/>
      <c r="G5" s="4"/>
    </row>
    <row r="6" spans="1:6" s="30" customFormat="1" ht="27.75" customHeight="1">
      <c r="A6" s="88" t="s">
        <v>27</v>
      </c>
      <c r="B6" s="88"/>
      <c r="C6" s="88"/>
      <c r="D6" s="29"/>
      <c r="E6" s="28"/>
      <c r="F6" s="28"/>
    </row>
    <row r="7" spans="1:7" s="30" customFormat="1" ht="18">
      <c r="A7" s="89" t="s">
        <v>51</v>
      </c>
      <c r="B7" s="89"/>
      <c r="C7" s="89"/>
      <c r="D7" s="31"/>
      <c r="E7" s="31"/>
      <c r="F7" s="31"/>
      <c r="G7" s="32"/>
    </row>
    <row r="8" spans="1:7" s="9" customFormat="1" ht="30.75" customHeight="1">
      <c r="A8" s="54" t="s">
        <v>26</v>
      </c>
      <c r="B8" s="10"/>
      <c r="C8" s="46"/>
      <c r="D8" s="10"/>
      <c r="E8" s="10"/>
      <c r="F8" s="10"/>
      <c r="G8" s="11"/>
    </row>
    <row r="9" spans="1:4" s="9" customFormat="1" ht="25.5" customHeight="1" thickBot="1">
      <c r="A9" s="55" t="s">
        <v>0</v>
      </c>
      <c r="B9" s="12"/>
      <c r="C9" s="47"/>
      <c r="D9" s="13"/>
    </row>
    <row r="10" spans="1:3" s="9" customFormat="1" ht="39.75" customHeight="1">
      <c r="A10" s="23" t="s">
        <v>29</v>
      </c>
      <c r="B10" s="33" t="s">
        <v>9</v>
      </c>
      <c r="C10" s="40">
        <v>233370.32</v>
      </c>
    </row>
    <row r="11" spans="1:3" s="9" customFormat="1" ht="21" customHeight="1">
      <c r="A11" s="24" t="s">
        <v>16</v>
      </c>
      <c r="B11" s="6"/>
      <c r="C11" s="37">
        <v>29137.87</v>
      </c>
    </row>
    <row r="12" spans="1:3" s="9" customFormat="1" ht="15" hidden="1">
      <c r="A12" s="25" t="s">
        <v>10</v>
      </c>
      <c r="B12" s="7"/>
      <c r="C12" s="35"/>
    </row>
    <row r="13" spans="1:3" s="9" customFormat="1" ht="30" hidden="1">
      <c r="A13" s="36" t="s">
        <v>11</v>
      </c>
      <c r="B13" s="7"/>
      <c r="C13" s="35"/>
    </row>
    <row r="14" spans="1:3" s="9" customFormat="1" ht="24" customHeight="1">
      <c r="A14" s="24" t="s">
        <v>15</v>
      </c>
      <c r="B14" s="6"/>
      <c r="C14" s="34">
        <f>C15+C16+C17+C18</f>
        <v>256000</v>
      </c>
    </row>
    <row r="15" spans="1:3" s="9" customFormat="1" ht="30">
      <c r="A15" s="25" t="s">
        <v>42</v>
      </c>
      <c r="B15" s="14" t="s">
        <v>43</v>
      </c>
      <c r="C15" s="37">
        <v>256000</v>
      </c>
    </row>
    <row r="16" spans="1:3" s="9" customFormat="1" ht="15" hidden="1">
      <c r="A16" s="36"/>
      <c r="B16" s="14"/>
      <c r="C16" s="37"/>
    </row>
    <row r="17" spans="1:3" s="9" customFormat="1" ht="15" hidden="1">
      <c r="A17" s="25"/>
      <c r="B17" s="14"/>
      <c r="C17" s="37"/>
    </row>
    <row r="18" spans="1:3" s="9" customFormat="1" ht="15" hidden="1">
      <c r="A18" s="25"/>
      <c r="B18" s="7"/>
      <c r="C18" s="37"/>
    </row>
    <row r="19" spans="1:3" s="9" customFormat="1" ht="42.75" customHeight="1">
      <c r="A19" s="24" t="s">
        <v>30</v>
      </c>
      <c r="B19" s="6"/>
      <c r="C19" s="38">
        <f>C10+C11-C14</f>
        <v>6508.190000000002</v>
      </c>
    </row>
    <row r="20" spans="1:3" s="9" customFormat="1" ht="34.5" customHeight="1">
      <c r="A20" s="24" t="s">
        <v>25</v>
      </c>
      <c r="B20" s="6"/>
      <c r="C20" s="37">
        <f>C11+C21</f>
        <v>31222.53</v>
      </c>
    </row>
    <row r="21" spans="1:3" s="9" customFormat="1" ht="41.25" customHeight="1" thickBot="1">
      <c r="A21" s="26" t="s">
        <v>31</v>
      </c>
      <c r="B21" s="39"/>
      <c r="C21" s="82">
        <v>2084.66</v>
      </c>
    </row>
    <row r="22" spans="1:3" s="9" customFormat="1" ht="15">
      <c r="A22" s="22"/>
      <c r="B22" s="11"/>
      <c r="C22" s="48"/>
    </row>
    <row r="23" spans="1:3" s="9" customFormat="1" ht="15.75" thickBot="1">
      <c r="A23" s="20" t="s">
        <v>1</v>
      </c>
      <c r="B23" s="12"/>
      <c r="C23" s="49"/>
    </row>
    <row r="24" spans="1:3" s="9" customFormat="1" ht="39" customHeight="1">
      <c r="A24" s="23" t="s">
        <v>32</v>
      </c>
      <c r="B24" s="33" t="s">
        <v>9</v>
      </c>
      <c r="C24" s="40">
        <v>-252031.09</v>
      </c>
    </row>
    <row r="25" spans="1:3" s="9" customFormat="1" ht="18.75" customHeight="1">
      <c r="A25" s="24" t="s">
        <v>16</v>
      </c>
      <c r="B25" s="6"/>
      <c r="C25" s="81">
        <v>181463.6</v>
      </c>
    </row>
    <row r="26" spans="1:3" s="9" customFormat="1" ht="18.75" customHeight="1">
      <c r="A26" s="24" t="s">
        <v>15</v>
      </c>
      <c r="B26" s="6"/>
      <c r="C26" s="34">
        <f>C27+C28+C29</f>
        <v>28157.1</v>
      </c>
    </row>
    <row r="27" spans="1:3" s="9" customFormat="1" ht="18.75" customHeight="1">
      <c r="A27" s="25" t="s">
        <v>44</v>
      </c>
      <c r="B27" s="14" t="s">
        <v>47</v>
      </c>
      <c r="C27" s="37">
        <v>7560</v>
      </c>
    </row>
    <row r="28" spans="1:3" s="9" customFormat="1" ht="18.75" customHeight="1">
      <c r="A28" s="25" t="s">
        <v>45</v>
      </c>
      <c r="B28" s="14" t="s">
        <v>48</v>
      </c>
      <c r="C28" s="37">
        <v>12000</v>
      </c>
    </row>
    <row r="29" spans="1:3" s="9" customFormat="1" ht="18.75" customHeight="1">
      <c r="A29" s="25" t="s">
        <v>46</v>
      </c>
      <c r="B29" s="14" t="s">
        <v>49</v>
      </c>
      <c r="C29" s="37">
        <v>8597.1</v>
      </c>
    </row>
    <row r="30" spans="1:3" s="9" customFormat="1" ht="44.25" customHeight="1">
      <c r="A30" s="24" t="s">
        <v>34</v>
      </c>
      <c r="B30" s="6"/>
      <c r="C30" s="38">
        <f>C24+C25-C26</f>
        <v>-98724.59</v>
      </c>
    </row>
    <row r="31" spans="1:3" s="9" customFormat="1" ht="43.5" customHeight="1">
      <c r="A31" s="24" t="s">
        <v>25</v>
      </c>
      <c r="B31" s="16"/>
      <c r="C31" s="50">
        <f>C25-C32</f>
        <v>148741.96000000002</v>
      </c>
    </row>
    <row r="32" spans="1:3" s="9" customFormat="1" ht="43.5" customHeight="1" thickBot="1">
      <c r="A32" s="26" t="s">
        <v>35</v>
      </c>
      <c r="B32" s="17"/>
      <c r="C32" s="82">
        <v>32721.64</v>
      </c>
    </row>
    <row r="33" spans="1:3" s="9" customFormat="1" ht="15.75" thickBot="1">
      <c r="A33" s="21"/>
      <c r="B33" s="18"/>
      <c r="C33" s="49"/>
    </row>
    <row r="34" spans="1:3" s="9" customFormat="1" ht="21.75" customHeight="1">
      <c r="A34" s="102" t="s">
        <v>33</v>
      </c>
      <c r="B34" s="96"/>
      <c r="C34" s="98">
        <f>C19-C21+C30-C32</f>
        <v>-127022.7</v>
      </c>
    </row>
    <row r="35" spans="1:3" s="9" customFormat="1" ht="15.75" thickBot="1">
      <c r="A35" s="103"/>
      <c r="B35" s="97"/>
      <c r="C35" s="99"/>
    </row>
    <row r="36" spans="1:4" s="9" customFormat="1" ht="24.75" customHeight="1">
      <c r="A36" s="27"/>
      <c r="B36" s="10"/>
      <c r="C36" s="46"/>
      <c r="D36" s="15"/>
    </row>
    <row r="37" spans="1:7" s="9" customFormat="1" ht="12" customHeight="1">
      <c r="A37" s="27"/>
      <c r="B37" s="10"/>
      <c r="C37" s="46"/>
      <c r="D37" s="15"/>
      <c r="E37" s="11"/>
      <c r="F37" s="11"/>
      <c r="G37" s="11"/>
    </row>
    <row r="38" spans="1:7" s="9" customFormat="1" ht="29.25" customHeight="1" hidden="1">
      <c r="A38" s="27"/>
      <c r="B38" s="10"/>
      <c r="C38" s="19"/>
      <c r="D38" s="15"/>
      <c r="E38" s="11"/>
      <c r="F38" s="11"/>
      <c r="G38" s="11"/>
    </row>
    <row r="39" spans="1:7" s="9" customFormat="1" ht="0.75" customHeight="1" hidden="1">
      <c r="A39" s="87"/>
      <c r="B39" s="87"/>
      <c r="C39" s="46"/>
      <c r="D39" s="15"/>
      <c r="E39" s="11"/>
      <c r="F39" s="11"/>
      <c r="G39" s="11"/>
    </row>
    <row r="40" spans="1:7" s="9" customFormat="1" ht="15" hidden="1">
      <c r="A40" s="87"/>
      <c r="B40" s="87"/>
      <c r="C40" s="46"/>
      <c r="D40" s="15"/>
      <c r="E40" s="15"/>
      <c r="F40" s="15"/>
      <c r="G40" s="15"/>
    </row>
    <row r="41" spans="1:7" s="9" customFormat="1" ht="15" hidden="1">
      <c r="A41" s="87"/>
      <c r="B41" s="87"/>
      <c r="C41" s="46"/>
      <c r="D41" s="15"/>
      <c r="E41" s="15"/>
      <c r="F41" s="15"/>
      <c r="G41" s="15"/>
    </row>
    <row r="42" spans="1:7" s="8" customFormat="1" ht="15" hidden="1">
      <c r="A42" s="87"/>
      <c r="B42" s="87"/>
      <c r="C42" s="46"/>
      <c r="D42" s="56"/>
      <c r="E42" s="56"/>
      <c r="F42" s="56"/>
      <c r="G42" s="56"/>
    </row>
    <row r="43" spans="1:7" s="9" customFormat="1" ht="67.5" customHeight="1">
      <c r="A43" s="75" t="s">
        <v>52</v>
      </c>
      <c r="B43" s="59">
        <v>314048.88</v>
      </c>
      <c r="C43" s="60"/>
      <c r="D43" s="61"/>
      <c r="E43" s="62"/>
      <c r="F43" s="62"/>
      <c r="G43" s="62"/>
    </row>
    <row r="44" spans="1:7" s="41" customFormat="1" ht="15">
      <c r="A44" s="100"/>
      <c r="B44" s="100"/>
      <c r="C44" s="63"/>
      <c r="D44" s="58"/>
      <c r="E44" s="57"/>
      <c r="F44" s="57"/>
      <c r="G44" s="57"/>
    </row>
    <row r="45" spans="1:7" s="42" customFormat="1" ht="15" customHeight="1">
      <c r="A45" s="85" t="s">
        <v>3</v>
      </c>
      <c r="B45" s="85" t="s">
        <v>36</v>
      </c>
      <c r="C45" s="101" t="s">
        <v>37</v>
      </c>
      <c r="D45" s="85" t="s">
        <v>38</v>
      </c>
      <c r="E45" s="85" t="s">
        <v>39</v>
      </c>
      <c r="F45" s="85" t="s">
        <v>40</v>
      </c>
      <c r="G45" s="85" t="s">
        <v>17</v>
      </c>
    </row>
    <row r="46" spans="1:7" s="42" customFormat="1" ht="81.75" customHeight="1">
      <c r="A46" s="85"/>
      <c r="B46" s="85"/>
      <c r="C46" s="85"/>
      <c r="D46" s="85"/>
      <c r="E46" s="86"/>
      <c r="F46" s="85"/>
      <c r="G46" s="86"/>
    </row>
    <row r="47" spans="1:7" s="42" customFormat="1" ht="15">
      <c r="A47" s="64" t="s">
        <v>18</v>
      </c>
      <c r="B47" s="64">
        <v>1</v>
      </c>
      <c r="C47" s="64">
        <v>2</v>
      </c>
      <c r="D47" s="65">
        <v>3</v>
      </c>
      <c r="E47" s="66">
        <v>4</v>
      </c>
      <c r="F47" s="66">
        <v>5</v>
      </c>
      <c r="G47" s="66">
        <v>6</v>
      </c>
    </row>
    <row r="48" spans="1:7" s="42" customFormat="1" ht="16.5" customHeight="1">
      <c r="A48" s="67" t="s">
        <v>4</v>
      </c>
      <c r="B48" s="68">
        <v>-7588.11</v>
      </c>
      <c r="C48" s="68"/>
      <c r="D48" s="68">
        <f aca="true" t="shared" si="0" ref="D48:D53">F48-B48+C48</f>
        <v>5293.4</v>
      </c>
      <c r="E48" s="68"/>
      <c r="F48" s="68">
        <f>-1867.92-477.79+51</f>
        <v>-2294.71</v>
      </c>
      <c r="G48" s="68">
        <f>C48-E48</f>
        <v>0</v>
      </c>
    </row>
    <row r="49" spans="1:7" s="42" customFormat="1" ht="16.5" customHeight="1">
      <c r="A49" s="67" t="s">
        <v>5</v>
      </c>
      <c r="B49" s="68">
        <v>-15427.37</v>
      </c>
      <c r="C49" s="68"/>
      <c r="D49" s="68">
        <f t="shared" si="0"/>
        <v>10331.640000000001</v>
      </c>
      <c r="E49" s="68"/>
      <c r="F49" s="68">
        <f>-4115.95-979.78</f>
        <v>-5095.73</v>
      </c>
      <c r="G49" s="68">
        <f aca="true" t="shared" si="1" ref="G49:G55">C49-E49</f>
        <v>0</v>
      </c>
    </row>
    <row r="50" spans="1:7" s="42" customFormat="1" ht="16.5" customHeight="1">
      <c r="A50" s="67" t="s">
        <v>6</v>
      </c>
      <c r="B50" s="68">
        <v>-23376</v>
      </c>
      <c r="C50" s="68">
        <f>101145-8372.12</f>
        <v>92772.88</v>
      </c>
      <c r="D50" s="68">
        <f t="shared" si="0"/>
        <v>102364.61</v>
      </c>
      <c r="E50" s="68">
        <f>C50</f>
        <v>92772.88</v>
      </c>
      <c r="F50" s="68">
        <f>-15544.57+1760.3</f>
        <v>-13784.27</v>
      </c>
      <c r="G50" s="68">
        <f t="shared" si="1"/>
        <v>0</v>
      </c>
    </row>
    <row r="51" spans="1:7" s="42" customFormat="1" ht="16.5" customHeight="1">
      <c r="A51" s="67" t="s">
        <v>7</v>
      </c>
      <c r="B51" s="68">
        <v>-24814.4</v>
      </c>
      <c r="C51" s="68">
        <v>116572.44</v>
      </c>
      <c r="D51" s="68">
        <f t="shared" si="0"/>
        <v>122610.45000000001</v>
      </c>
      <c r="E51" s="68">
        <f>C51</f>
        <v>116572.44</v>
      </c>
      <c r="F51" s="68">
        <f>-18762.8-13.59</f>
        <v>-18776.39</v>
      </c>
      <c r="G51" s="68">
        <f t="shared" si="1"/>
        <v>0</v>
      </c>
    </row>
    <row r="52" spans="1:7" s="84" customFormat="1" ht="19.5" customHeight="1">
      <c r="A52" s="67" t="s">
        <v>50</v>
      </c>
      <c r="B52" s="68">
        <v>0</v>
      </c>
      <c r="C52" s="68">
        <v>9033.7</v>
      </c>
      <c r="D52" s="68">
        <f t="shared" si="0"/>
        <v>6498.68</v>
      </c>
      <c r="E52" s="68">
        <v>0</v>
      </c>
      <c r="F52" s="68">
        <f>-1366.95-1168.07</f>
        <v>-2535.02</v>
      </c>
      <c r="G52" s="68">
        <f t="shared" si="1"/>
        <v>9033.7</v>
      </c>
    </row>
    <row r="53" spans="1:7" s="42" customFormat="1" ht="16.5" customHeight="1">
      <c r="A53" s="67" t="s">
        <v>19</v>
      </c>
      <c r="B53" s="68">
        <v>-179357.71</v>
      </c>
      <c r="C53" s="68">
        <f>2177.82+687022.74+42462.54</f>
        <v>731663.1</v>
      </c>
      <c r="D53" s="68">
        <f t="shared" si="0"/>
        <v>804823.1599999999</v>
      </c>
      <c r="E53" s="68">
        <f>C53</f>
        <v>731663.1</v>
      </c>
      <c r="F53" s="68">
        <f>-288.98-98013.21-6079.81-1742.32-73.33</f>
        <v>-106197.65000000001</v>
      </c>
      <c r="G53" s="68">
        <f t="shared" si="1"/>
        <v>0</v>
      </c>
    </row>
    <row r="54" spans="1:7" s="42" customFormat="1" ht="16.5" customHeight="1">
      <c r="A54" s="67" t="s">
        <v>20</v>
      </c>
      <c r="B54" s="68">
        <v>0</v>
      </c>
      <c r="C54" s="69">
        <v>102887.82</v>
      </c>
      <c r="D54" s="68">
        <f>C54</f>
        <v>102887.82</v>
      </c>
      <c r="E54" s="69">
        <f>C54</f>
        <v>102887.82</v>
      </c>
      <c r="F54" s="68">
        <v>0</v>
      </c>
      <c r="G54" s="68">
        <f t="shared" si="1"/>
        <v>0</v>
      </c>
    </row>
    <row r="55" spans="1:7" s="41" customFormat="1" ht="16.5" customHeight="1">
      <c r="A55" s="67" t="s">
        <v>12</v>
      </c>
      <c r="B55" s="68">
        <v>-1286.21</v>
      </c>
      <c r="C55" s="70">
        <v>0</v>
      </c>
      <c r="D55" s="68">
        <f>F55-B55+C55</f>
        <v>945.36</v>
      </c>
      <c r="E55" s="68">
        <f>C55</f>
        <v>0</v>
      </c>
      <c r="F55" s="68">
        <v>-340.85</v>
      </c>
      <c r="G55" s="68">
        <f t="shared" si="1"/>
        <v>0</v>
      </c>
    </row>
    <row r="56" spans="1:7" s="41" customFormat="1" ht="16.5" customHeight="1">
      <c r="A56" s="71" t="s">
        <v>21</v>
      </c>
      <c r="B56" s="68">
        <v>-4536.7</v>
      </c>
      <c r="C56" s="69">
        <v>54439.2</v>
      </c>
      <c r="D56" s="68">
        <f>F56-B56+C56</f>
        <v>52204.34</v>
      </c>
      <c r="E56" s="68">
        <f>D56</f>
        <v>52204.34</v>
      </c>
      <c r="F56" s="68">
        <v>-6771.56</v>
      </c>
      <c r="G56" s="68">
        <v>0</v>
      </c>
    </row>
    <row r="57" spans="1:7" s="41" customFormat="1" ht="16.5" customHeight="1">
      <c r="A57" s="72" t="s">
        <v>8</v>
      </c>
      <c r="B57" s="73">
        <f aca="true" t="shared" si="2" ref="B57:G57">SUM(B48:B56)</f>
        <v>-256386.5</v>
      </c>
      <c r="C57" s="73">
        <f>C48+C49+C50+C51+C52+C53+C55+C56</f>
        <v>1004481.32</v>
      </c>
      <c r="D57" s="73">
        <f>F57-B57+C57</f>
        <v>1105071.64</v>
      </c>
      <c r="E57" s="73">
        <f>E48+E49+E50+E51+E52+E53+E55+E56</f>
        <v>993212.7599999999</v>
      </c>
      <c r="F57" s="73">
        <f t="shared" si="2"/>
        <v>-155796.18000000002</v>
      </c>
      <c r="G57" s="73">
        <f t="shared" si="2"/>
        <v>9033.7</v>
      </c>
    </row>
    <row r="58" spans="1:7" s="41" customFormat="1" ht="11.25" customHeight="1">
      <c r="A58" s="83"/>
      <c r="B58" s="74"/>
      <c r="C58" s="68"/>
      <c r="D58" s="68"/>
      <c r="E58" s="68"/>
      <c r="F58" s="68"/>
      <c r="G58" s="77"/>
    </row>
    <row r="59" spans="1:7" s="41" customFormat="1" ht="68.25" customHeight="1">
      <c r="A59" s="75" t="s">
        <v>53</v>
      </c>
      <c r="B59" s="76"/>
      <c r="C59" s="43"/>
      <c r="D59" s="43"/>
      <c r="E59" s="43"/>
      <c r="F59" s="43"/>
      <c r="G59" s="77">
        <f>F52+F53+F56</f>
        <v>-115504.23000000001</v>
      </c>
    </row>
    <row r="60" spans="1:7" s="42" customFormat="1" ht="24" customHeight="1" hidden="1">
      <c r="A60" s="75"/>
      <c r="B60" s="76"/>
      <c r="C60" s="43"/>
      <c r="D60" s="43"/>
      <c r="E60" s="43"/>
      <c r="F60" s="43"/>
      <c r="G60" s="77"/>
    </row>
    <row r="61" spans="1:7" s="42" customFormat="1" ht="68.25" customHeight="1">
      <c r="A61" s="75" t="s">
        <v>22</v>
      </c>
      <c r="B61" s="76"/>
      <c r="C61" s="51"/>
      <c r="D61" s="51"/>
      <c r="E61" s="51"/>
      <c r="F61" s="51"/>
      <c r="G61" s="77">
        <f>B43+F48+F49+F50+F51+F55</f>
        <v>273756.93</v>
      </c>
    </row>
    <row r="62" spans="1:7" ht="27.75" customHeight="1">
      <c r="A62" s="93" t="s">
        <v>41</v>
      </c>
      <c r="B62" s="94"/>
      <c r="C62" s="78"/>
      <c r="D62" s="78"/>
      <c r="E62" s="78"/>
      <c r="F62" s="78"/>
      <c r="G62" s="79">
        <f>C34+G57+G59+G61</f>
        <v>40263.69999999998</v>
      </c>
    </row>
    <row r="63" spans="1:7" s="30" customFormat="1" ht="37.5" customHeight="1">
      <c r="A63" s="1"/>
      <c r="B63" s="1"/>
      <c r="C63" s="1"/>
      <c r="D63" s="2"/>
      <c r="E63" s="1"/>
      <c r="F63" s="1"/>
      <c r="G63" s="1"/>
    </row>
    <row r="64" spans="1:7" ht="18">
      <c r="A64" s="80" t="s">
        <v>23</v>
      </c>
      <c r="B64" s="80"/>
      <c r="C64" s="80"/>
      <c r="D64" s="80"/>
      <c r="E64" s="80"/>
      <c r="F64" s="95" t="s">
        <v>24</v>
      </c>
      <c r="G64" s="95"/>
    </row>
    <row r="65" spans="1:3" ht="15">
      <c r="A65" s="3"/>
      <c r="B65" s="3"/>
      <c r="C65" s="53"/>
    </row>
  </sheetData>
  <mergeCells count="23">
    <mergeCell ref="A62:B62"/>
    <mergeCell ref="F64:G64"/>
    <mergeCell ref="B34:B35"/>
    <mergeCell ref="A45:A46"/>
    <mergeCell ref="B45:B46"/>
    <mergeCell ref="C34:C35"/>
    <mergeCell ref="A44:B44"/>
    <mergeCell ref="A42:B42"/>
    <mergeCell ref="C45:C46"/>
    <mergeCell ref="A34:A35"/>
    <mergeCell ref="A6:C6"/>
    <mergeCell ref="A7:C7"/>
    <mergeCell ref="A1:G1"/>
    <mergeCell ref="D2:G2"/>
    <mergeCell ref="D3:G3"/>
    <mergeCell ref="C4:G4"/>
    <mergeCell ref="E45:E46"/>
    <mergeCell ref="G45:G46"/>
    <mergeCell ref="F45:F46"/>
    <mergeCell ref="A39:B39"/>
    <mergeCell ref="A40:B40"/>
    <mergeCell ref="A41:B41"/>
    <mergeCell ref="D45:D46"/>
  </mergeCells>
  <printOptions/>
  <pageMargins left="0.4" right="0.1968503937007874" top="0.1968503937007874" bottom="0.1968503937007874" header="0.5118110236220472" footer="0.5118110236220472"/>
  <pageSetup fitToHeight="1" fitToWidth="1" horizontalDpi="600" verticalDpi="600" orientation="portrait" scale="50" r:id="rId1"/>
  <ignoredErrors>
    <ignoredError sqref="D54:D59" formula="1"/>
    <ignoredError sqref="B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2016-03-15T08:21:09Z</cp:lastPrinted>
  <dcterms:created xsi:type="dcterms:W3CDTF">2011-10-17T12:30:43Z</dcterms:created>
  <dcterms:modified xsi:type="dcterms:W3CDTF">2016-03-29T10:46:52Z</dcterms:modified>
  <cp:category/>
  <cp:version/>
  <cp:contentType/>
  <cp:contentStatus/>
</cp:coreProperties>
</file>