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<sst xmlns="http://schemas.openxmlformats.org/spreadsheetml/2006/main" count="51" uniqueCount="47">
  <si>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</si>
  <si>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</si>
  <si>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</si>
  <si>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</si>
  <si>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</si>
  <si>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</si>
  <si>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</si>
  <si>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</si>
  <si>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</si>
  <si>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</si>
  <si>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</si>
  <si>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</si>
  <si>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</si>
  <si>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</si>
  <si>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</si>
  <si>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</si>
  <si>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</si>
  <si>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</si>
  <si>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</si>
  <si>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</si>
  <si>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</si>
  <si>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Экономист</t>
  </si>
  <si>
    <t>С.Л. Газизова</t>
  </si>
  <si>
    <t>ул. Школьная, д. 47а</t>
  </si>
  <si>
    <t>Площадь дома - 3361,2 м2</t>
  </si>
  <si>
    <t xml:space="preserve">Оплачено населением с учетом задолженности на начало года </t>
  </si>
  <si>
    <t xml:space="preserve">Финансовый отчет за 2015 год 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</si>
  <si>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</si>
  <si>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</si>
  <si>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</si>
  <si>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</si>
  <si>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</si>
  <si>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</si>
  <si>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</si>
  <si>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на 01.01.2016г. с учетом задолженности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</si>
  <si>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</si>
  <si>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</si>
  <si>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</si>
  <si>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</si>
  <si>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</si>
  <si>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</si>
  <si>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Установка окон из ПВХ профиля в местах общего пользования</t>
  </si>
  <si>
    <t xml:space="preserve">Ремонт входных групп </t>
  </si>
  <si>
    <t>Замена общедомового счетчика ХВС</t>
  </si>
  <si>
    <t>Энергоэффективные мероприятия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</si>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</sst>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2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4" fontId="3" fillId="2" borderId="0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2" xfId="18" applyNumberFormat="1" applyFont="1" applyBorder="1" applyAlignment="1">
      <alignment horizontal="center" vertical="center" wrapText="1"/>
      <protection/>
    </xf>
    <xf numFmtId="4" fontId="7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0" fillId="0" borderId="18" xfId="17" applyNumberFormat="1" applyFont="1" applyBorder="1" applyAlignment="1">
      <alignment horizontal="center" vertical="center" wrapText="1"/>
      <protection/>
    </xf>
    <xf numFmtId="4" fontId="10" fillId="0" borderId="19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5" zoomScaleSheetLayoutView="75" workbookViewId="0" topLeftCell="A1">
      <selection activeCell="C47" sqref="C47"/>
    </sheetView>
  </sheetViews>
  <sheetFormatPr defaultColWidth="9.00390625" defaultRowHeight="12.75"/>
  <cols>
    <col min="1" max="1" width="58.25390625" style="1" customWidth="1"/>
    <col min="2" max="2" width="23.75390625" style="1" customWidth="1"/>
    <col min="3" max="3" width="23.75390625" style="43" customWidth="1"/>
    <col min="4" max="7" width="23.75390625" style="1" customWidth="1"/>
    <col min="8" max="16384" width="9.125" style="1" customWidth="1"/>
  </cols>
  <sheetData>
    <row r="1" spans="1:7" ht="18.75" thickBot="1">
      <c r="A1" s="78" t="s">
        <v>3</v>
      </c>
      <c r="B1" s="78"/>
      <c r="C1" s="78"/>
      <c r="D1" s="78"/>
      <c r="E1" s="78"/>
      <c r="F1" s="78"/>
      <c r="G1" s="78"/>
    </row>
    <row r="2" spans="1:7" ht="18">
      <c r="A2" s="5"/>
      <c r="B2" s="5"/>
      <c r="C2" s="35"/>
      <c r="D2" s="79" t="s">
        <v>13</v>
      </c>
      <c r="E2" s="79"/>
      <c r="F2" s="79"/>
      <c r="G2" s="79"/>
    </row>
    <row r="3" spans="1:7" ht="25.5" customHeight="1">
      <c r="A3" s="5"/>
      <c r="B3" s="5"/>
      <c r="C3" s="35"/>
      <c r="D3" s="80" t="s">
        <v>14</v>
      </c>
      <c r="E3" s="80"/>
      <c r="F3" s="80"/>
      <c r="G3" s="80"/>
    </row>
    <row r="4" spans="1:7" ht="22.5" customHeight="1">
      <c r="A4" s="5"/>
      <c r="B4" s="5"/>
      <c r="C4" s="80" t="s">
        <v>27</v>
      </c>
      <c r="D4" s="80"/>
      <c r="E4" s="80"/>
      <c r="F4" s="80"/>
      <c r="G4" s="80"/>
    </row>
    <row r="5" spans="1:7" ht="21" customHeight="1">
      <c r="A5" s="3"/>
      <c r="B5" s="3"/>
      <c r="C5" s="36"/>
      <c r="D5" s="3"/>
      <c r="E5" s="4"/>
      <c r="F5" s="4"/>
      <c r="G5" s="4"/>
    </row>
    <row r="6" spans="1:6" s="16" customFormat="1" ht="25.5" customHeight="1">
      <c r="A6" s="81" t="s">
        <v>26</v>
      </c>
      <c r="B6" s="81"/>
      <c r="C6" s="81"/>
      <c r="D6" s="15"/>
      <c r="E6" s="15"/>
      <c r="F6" s="15"/>
    </row>
    <row r="7" spans="1:7" s="16" customFormat="1" ht="23.25" customHeight="1">
      <c r="A7" s="82" t="s">
        <v>23</v>
      </c>
      <c r="B7" s="82"/>
      <c r="C7" s="82"/>
      <c r="D7" s="17"/>
      <c r="E7" s="17"/>
      <c r="F7" s="17"/>
      <c r="G7" s="18"/>
    </row>
    <row r="8" spans="1:7" s="8" customFormat="1" ht="26.25" customHeight="1">
      <c r="A8" s="44" t="s">
        <v>24</v>
      </c>
      <c r="B8" s="9"/>
      <c r="C8" s="37"/>
      <c r="D8" s="9"/>
      <c r="E8" s="9"/>
      <c r="F8" s="9"/>
      <c r="G8" s="10"/>
    </row>
    <row r="9" spans="1:4" s="8" customFormat="1" ht="20.25" customHeight="1" thickBot="1">
      <c r="A9" s="45" t="s">
        <v>0</v>
      </c>
      <c r="B9" s="11"/>
      <c r="C9" s="38"/>
      <c r="D9" s="7"/>
    </row>
    <row r="10" spans="1:3" s="8" customFormat="1" ht="39" customHeight="1">
      <c r="A10" s="20" t="s">
        <v>28</v>
      </c>
      <c r="B10" s="27" t="s">
        <v>10</v>
      </c>
      <c r="C10" s="28">
        <v>253498.83</v>
      </c>
    </row>
    <row r="11" spans="1:3" s="8" customFormat="1" ht="23.25" customHeight="1">
      <c r="A11" s="21" t="s">
        <v>1</v>
      </c>
      <c r="B11" s="6"/>
      <c r="C11" s="70">
        <v>25533.27</v>
      </c>
    </row>
    <row r="12" spans="1:3" s="8" customFormat="1" ht="20.25" customHeight="1">
      <c r="A12" s="21" t="s">
        <v>15</v>
      </c>
      <c r="B12" s="6"/>
      <c r="C12" s="31">
        <f>C13+C15+C14</f>
        <v>225600</v>
      </c>
    </row>
    <row r="13" spans="1:3" s="8" customFormat="1" ht="32.25" customHeight="1">
      <c r="A13" s="22" t="s">
        <v>41</v>
      </c>
      <c r="B13" s="12">
        <v>42076</v>
      </c>
      <c r="C13" s="29">
        <v>225600</v>
      </c>
    </row>
    <row r="14" spans="1:3" s="8" customFormat="1" ht="36.75" customHeight="1" hidden="1">
      <c r="A14" s="22"/>
      <c r="B14" s="12"/>
      <c r="C14" s="29"/>
    </row>
    <row r="15" spans="1:3" s="8" customFormat="1" ht="35.25" customHeight="1" hidden="1">
      <c r="A15" s="22"/>
      <c r="B15" s="12"/>
      <c r="C15" s="29"/>
    </row>
    <row r="16" spans="1:3" s="8" customFormat="1" ht="42" customHeight="1">
      <c r="A16" s="21" t="s">
        <v>29</v>
      </c>
      <c r="B16" s="6"/>
      <c r="C16" s="13">
        <f>C10+C11-C12</f>
        <v>53432.09999999998</v>
      </c>
    </row>
    <row r="17" spans="1:3" s="8" customFormat="1" ht="39.75" customHeight="1">
      <c r="A17" s="21" t="s">
        <v>25</v>
      </c>
      <c r="B17" s="6"/>
      <c r="C17" s="29">
        <f>C11-C18</f>
        <v>8565.830000000002</v>
      </c>
    </row>
    <row r="18" spans="1:3" s="8" customFormat="1" ht="36.75" customHeight="1" thickBot="1">
      <c r="A18" s="23" t="s">
        <v>30</v>
      </c>
      <c r="B18" s="30"/>
      <c r="C18" s="71">
        <v>16967.44</v>
      </c>
    </row>
    <row r="19" spans="1:3" s="8" customFormat="1" ht="21.75" customHeight="1">
      <c r="A19" s="24"/>
      <c r="B19" s="10"/>
      <c r="C19" s="39"/>
    </row>
    <row r="20" spans="1:3" s="8" customFormat="1" ht="21.75" customHeight="1" thickBot="1">
      <c r="A20" s="19" t="s">
        <v>2</v>
      </c>
      <c r="B20" s="7"/>
      <c r="C20" s="40"/>
    </row>
    <row r="21" spans="1:3" s="8" customFormat="1" ht="34.5" customHeight="1">
      <c r="A21" s="20" t="s">
        <v>31</v>
      </c>
      <c r="B21" s="27" t="s">
        <v>10</v>
      </c>
      <c r="C21" s="28">
        <v>-411041.5</v>
      </c>
    </row>
    <row r="22" spans="1:3" s="8" customFormat="1" ht="23.25" customHeight="1">
      <c r="A22" s="21" t="s">
        <v>1</v>
      </c>
      <c r="B22" s="6"/>
      <c r="C22" s="70">
        <v>60968.04</v>
      </c>
    </row>
    <row r="23" spans="1:3" s="8" customFormat="1" ht="21.75" customHeight="1">
      <c r="A23" s="21" t="s">
        <v>15</v>
      </c>
      <c r="B23" s="6"/>
      <c r="C23" s="31">
        <f>SUM(C24:C26)</f>
        <v>11279</v>
      </c>
    </row>
    <row r="24" spans="1:3" s="8" customFormat="1" ht="21.75" customHeight="1">
      <c r="A24" s="22" t="s">
        <v>42</v>
      </c>
      <c r="B24" s="12">
        <v>42285</v>
      </c>
      <c r="C24" s="29">
        <v>3768</v>
      </c>
    </row>
    <row r="25" spans="1:3" s="8" customFormat="1" ht="21.75" customHeight="1">
      <c r="A25" s="22" t="s">
        <v>43</v>
      </c>
      <c r="B25" s="12">
        <v>42276</v>
      </c>
      <c r="C25" s="29">
        <v>7511</v>
      </c>
    </row>
    <row r="26" spans="1:3" s="8" customFormat="1" ht="15" hidden="1">
      <c r="A26" s="22"/>
      <c r="B26" s="12"/>
      <c r="C26" s="29"/>
    </row>
    <row r="27" spans="1:3" s="8" customFormat="1" ht="39" customHeight="1">
      <c r="A27" s="21" t="s">
        <v>32</v>
      </c>
      <c r="B27" s="6"/>
      <c r="C27" s="13">
        <f>C21+C22-C23</f>
        <v>-361352.46</v>
      </c>
    </row>
    <row r="28" spans="1:3" s="8" customFormat="1" ht="37.5" customHeight="1">
      <c r="A28" s="21" t="s">
        <v>25</v>
      </c>
      <c r="B28" s="6"/>
      <c r="C28" s="29">
        <f>C22-C29</f>
        <v>47198.95</v>
      </c>
    </row>
    <row r="29" spans="1:3" s="8" customFormat="1" ht="39" customHeight="1" thickBot="1">
      <c r="A29" s="23" t="s">
        <v>33</v>
      </c>
      <c r="B29" s="30"/>
      <c r="C29" s="71">
        <v>13769.09</v>
      </c>
    </row>
    <row r="30" spans="1:3" s="8" customFormat="1" ht="15.75" thickBot="1">
      <c r="A30" s="25"/>
      <c r="B30" s="14"/>
      <c r="C30" s="40"/>
    </row>
    <row r="31" spans="1:3" s="8" customFormat="1" ht="15" customHeight="1">
      <c r="A31" s="84" t="s">
        <v>34</v>
      </c>
      <c r="B31" s="86"/>
      <c r="C31" s="88">
        <f>C16-C18+C27-C29</f>
        <v>-338656.8900000001</v>
      </c>
    </row>
    <row r="32" spans="1:3" s="8" customFormat="1" ht="23.25" customHeight="1" thickBot="1">
      <c r="A32" s="85"/>
      <c r="B32" s="87"/>
      <c r="C32" s="89"/>
    </row>
    <row r="33" spans="1:7" s="8" customFormat="1" ht="18" customHeight="1">
      <c r="A33" s="26"/>
      <c r="B33" s="9"/>
      <c r="C33" s="37"/>
      <c r="D33" s="9"/>
      <c r="E33" s="10"/>
      <c r="F33" s="10"/>
      <c r="G33" s="10"/>
    </row>
    <row r="34" spans="1:7" s="8" customFormat="1" ht="15" hidden="1">
      <c r="A34" s="26"/>
      <c r="B34" s="9"/>
      <c r="C34" s="37"/>
      <c r="D34" s="9"/>
      <c r="E34" s="10"/>
      <c r="F34" s="10"/>
      <c r="G34" s="10"/>
    </row>
    <row r="35" spans="1:7" s="8" customFormat="1" ht="29.25" customHeight="1" hidden="1">
      <c r="A35" s="26"/>
      <c r="B35" s="9"/>
      <c r="C35" s="37"/>
      <c r="D35" s="9"/>
      <c r="E35" s="10"/>
      <c r="F35" s="10"/>
      <c r="G35" s="10"/>
    </row>
    <row r="36" spans="1:7" s="8" customFormat="1" ht="87.75" customHeight="1">
      <c r="A36" s="63" t="s">
        <v>45</v>
      </c>
      <c r="B36" s="46">
        <v>-97979.41</v>
      </c>
      <c r="D36" s="47"/>
      <c r="E36" s="48"/>
      <c r="F36" s="48"/>
      <c r="G36" s="48"/>
    </row>
    <row r="37" spans="1:7" s="32" customFormat="1" ht="15">
      <c r="A37" s="90"/>
      <c r="B37" s="90"/>
      <c r="C37" s="49"/>
      <c r="D37" s="50"/>
      <c r="E37" s="51"/>
      <c r="F37" s="51"/>
      <c r="G37" s="51"/>
    </row>
    <row r="38" spans="1:7" s="33" customFormat="1" ht="15" customHeight="1">
      <c r="A38" s="77" t="s">
        <v>4</v>
      </c>
      <c r="B38" s="77" t="s">
        <v>35</v>
      </c>
      <c r="C38" s="91" t="s">
        <v>36</v>
      </c>
      <c r="D38" s="77" t="s">
        <v>37</v>
      </c>
      <c r="E38" s="77" t="s">
        <v>38</v>
      </c>
      <c r="F38" s="77" t="s">
        <v>39</v>
      </c>
      <c r="G38" s="77" t="s">
        <v>16</v>
      </c>
    </row>
    <row r="39" spans="1:7" s="33" customFormat="1" ht="81" customHeight="1">
      <c r="A39" s="77"/>
      <c r="B39" s="77"/>
      <c r="C39" s="77"/>
      <c r="D39" s="77"/>
      <c r="E39" s="83"/>
      <c r="F39" s="77"/>
      <c r="G39" s="83"/>
    </row>
    <row r="40" spans="1:7" s="33" customFormat="1" ht="15">
      <c r="A40" s="52" t="s">
        <v>18</v>
      </c>
      <c r="B40" s="52">
        <v>1</v>
      </c>
      <c r="C40" s="52">
        <v>2</v>
      </c>
      <c r="D40" s="53">
        <v>3</v>
      </c>
      <c r="E40" s="54">
        <v>4</v>
      </c>
      <c r="F40" s="54">
        <v>5</v>
      </c>
      <c r="G40" s="54">
        <v>6</v>
      </c>
    </row>
    <row r="41" spans="1:7" s="33" customFormat="1" ht="16.5" customHeight="1">
      <c r="A41" s="55" t="s">
        <v>5</v>
      </c>
      <c r="B41" s="56">
        <v>-14940.6</v>
      </c>
      <c r="C41" s="56"/>
      <c r="D41" s="56">
        <f aca="true" t="shared" si="0" ref="D41:D46">F41-B41+C41</f>
        <v>8042.650000000001</v>
      </c>
      <c r="E41" s="56"/>
      <c r="F41" s="56">
        <f>-6084.18-847.28+33.51</f>
        <v>-6897.95</v>
      </c>
      <c r="G41" s="56">
        <f>C41-E41</f>
        <v>0</v>
      </c>
    </row>
    <row r="42" spans="1:7" s="33" customFormat="1" ht="16.5" customHeight="1">
      <c r="A42" s="55" t="s">
        <v>6</v>
      </c>
      <c r="B42" s="56">
        <v>-28581.84</v>
      </c>
      <c r="C42" s="56"/>
      <c r="D42" s="56">
        <f t="shared" si="0"/>
        <v>21112.09</v>
      </c>
      <c r="E42" s="56"/>
      <c r="F42" s="56">
        <f>-6282.12-1187.63</f>
        <v>-7469.75</v>
      </c>
      <c r="G42" s="56">
        <f aca="true" t="shared" si="1" ref="G42:G48">C42-E42</f>
        <v>0</v>
      </c>
    </row>
    <row r="43" spans="1:7" s="33" customFormat="1" ht="16.5" customHeight="1">
      <c r="A43" s="55" t="s">
        <v>7</v>
      </c>
      <c r="B43" s="56">
        <v>-21891.91</v>
      </c>
      <c r="C43" s="56">
        <f>57454.68-2559.34+811.29</f>
        <v>55706.63</v>
      </c>
      <c r="D43" s="56">
        <f t="shared" si="0"/>
        <v>59275.14</v>
      </c>
      <c r="E43" s="56">
        <f>C43</f>
        <v>55706.63</v>
      </c>
      <c r="F43" s="56">
        <f>-18646.79+323.39</f>
        <v>-18323.4</v>
      </c>
      <c r="G43" s="56">
        <f t="shared" si="1"/>
        <v>0</v>
      </c>
    </row>
    <row r="44" spans="1:7" s="33" customFormat="1" ht="16.5" customHeight="1">
      <c r="A44" s="55" t="s">
        <v>8</v>
      </c>
      <c r="B44" s="56">
        <v>-17933.76</v>
      </c>
      <c r="C44" s="56">
        <f>71428.02+570.22</f>
        <v>71998.24</v>
      </c>
      <c r="D44" s="56">
        <f t="shared" si="0"/>
        <v>68353.91</v>
      </c>
      <c r="E44" s="56">
        <f>C44</f>
        <v>71998.24</v>
      </c>
      <c r="F44" s="56">
        <f>-21618.59+40.5</f>
        <v>-21578.09</v>
      </c>
      <c r="G44" s="56">
        <f t="shared" si="1"/>
        <v>0</v>
      </c>
    </row>
    <row r="45" spans="1:7" s="73" customFormat="1" ht="19.5" customHeight="1">
      <c r="A45" s="55" t="s">
        <v>44</v>
      </c>
      <c r="B45" s="56">
        <v>0</v>
      </c>
      <c r="C45" s="56">
        <v>4598.55</v>
      </c>
      <c r="D45" s="56">
        <f t="shared" si="0"/>
        <v>3050.1200000000003</v>
      </c>
      <c r="E45" s="56">
        <v>0</v>
      </c>
      <c r="F45" s="56">
        <f>-832.41-716.02</f>
        <v>-1548.4299999999998</v>
      </c>
      <c r="G45" s="56">
        <f t="shared" si="1"/>
        <v>4598.55</v>
      </c>
    </row>
    <row r="46" spans="1:7" s="33" customFormat="1" ht="16.5" customHeight="1">
      <c r="A46" s="55" t="s">
        <v>19</v>
      </c>
      <c r="B46" s="56">
        <v>-94420.5</v>
      </c>
      <c r="C46" s="56">
        <f>411448.08+25429.44+72059</f>
        <v>508936.52</v>
      </c>
      <c r="D46" s="56">
        <f t="shared" si="0"/>
        <v>506611.39</v>
      </c>
      <c r="E46" s="56">
        <f>C46</f>
        <v>508936.52</v>
      </c>
      <c r="F46" s="56">
        <f>-91105.43-5640.2</f>
        <v>-96745.62999999999</v>
      </c>
      <c r="G46" s="56">
        <f t="shared" si="1"/>
        <v>0</v>
      </c>
    </row>
    <row r="47" spans="1:7" s="33" customFormat="1" ht="16.5" customHeight="1">
      <c r="A47" s="55" t="s">
        <v>20</v>
      </c>
      <c r="B47" s="56">
        <v>0</v>
      </c>
      <c r="C47" s="57">
        <v>76232.02</v>
      </c>
      <c r="D47" s="56">
        <f>C47</f>
        <v>76232.02</v>
      </c>
      <c r="E47" s="57">
        <f>C47</f>
        <v>76232.02</v>
      </c>
      <c r="F47" s="56">
        <v>0</v>
      </c>
      <c r="G47" s="56">
        <f t="shared" si="1"/>
        <v>0</v>
      </c>
    </row>
    <row r="48" spans="1:7" s="33" customFormat="1" ht="16.5" customHeight="1">
      <c r="A48" s="55" t="s">
        <v>12</v>
      </c>
      <c r="B48" s="56">
        <v>-1703.11</v>
      </c>
      <c r="C48" s="58">
        <v>0</v>
      </c>
      <c r="D48" s="56">
        <f>F48-B48+C48</f>
        <v>944.3299999999999</v>
      </c>
      <c r="E48" s="56">
        <f>C48</f>
        <v>0</v>
      </c>
      <c r="F48" s="56">
        <v>-758.78</v>
      </c>
      <c r="G48" s="56">
        <f t="shared" si="1"/>
        <v>0</v>
      </c>
    </row>
    <row r="49" spans="1:7" s="32" customFormat="1" ht="16.5" customHeight="1">
      <c r="A49" s="59" t="s">
        <v>11</v>
      </c>
      <c r="B49" s="56">
        <v>-5756.15</v>
      </c>
      <c r="C49" s="57">
        <v>26082.24</v>
      </c>
      <c r="D49" s="56">
        <f>F49-B49+C49</f>
        <v>26023</v>
      </c>
      <c r="E49" s="56">
        <f>D49</f>
        <v>26023</v>
      </c>
      <c r="F49" s="56">
        <v>-5815.39</v>
      </c>
      <c r="G49" s="56">
        <v>0</v>
      </c>
    </row>
    <row r="50" spans="1:7" s="33" customFormat="1" ht="16.5" customHeight="1">
      <c r="A50" s="60" t="s">
        <v>9</v>
      </c>
      <c r="B50" s="61">
        <f aca="true" t="shared" si="2" ref="B50:G50">SUM(B41:B49)</f>
        <v>-185227.86999999997</v>
      </c>
      <c r="C50" s="61">
        <f>C41+C42+C43+C44+C45+C46+C48+C49</f>
        <v>667322.1799999999</v>
      </c>
      <c r="D50" s="61">
        <f>F50-B50+C50</f>
        <v>693412.6299999999</v>
      </c>
      <c r="E50" s="61">
        <f>E41+E42+E43+E44+E45+E46+E48+E49</f>
        <v>662664.39</v>
      </c>
      <c r="F50" s="61">
        <f t="shared" si="2"/>
        <v>-159137.42</v>
      </c>
      <c r="G50" s="61">
        <f t="shared" si="2"/>
        <v>4598.55</v>
      </c>
    </row>
    <row r="51" spans="1:7" s="33" customFormat="1" ht="15" customHeight="1">
      <c r="A51" s="72"/>
      <c r="B51" s="62"/>
      <c r="C51" s="56"/>
      <c r="D51" s="56"/>
      <c r="E51" s="56"/>
      <c r="F51" s="56"/>
      <c r="G51" s="65"/>
    </row>
    <row r="52" spans="1:7" s="33" customFormat="1" ht="60.75" customHeight="1">
      <c r="A52" s="63" t="s">
        <v>46</v>
      </c>
      <c r="B52" s="64"/>
      <c r="C52" s="34"/>
      <c r="D52" s="34"/>
      <c r="E52" s="34"/>
      <c r="F52" s="34"/>
      <c r="G52" s="65">
        <f>F45+F46+F49</f>
        <v>-104109.44999999998</v>
      </c>
    </row>
    <row r="53" spans="1:7" s="8" customFormat="1" ht="15" customHeight="1" hidden="1">
      <c r="A53" s="63"/>
      <c r="B53" s="64"/>
      <c r="C53" s="34"/>
      <c r="D53" s="34"/>
      <c r="E53" s="34"/>
      <c r="F53" s="34"/>
      <c r="G53" s="65"/>
    </row>
    <row r="54" spans="1:7" s="8" customFormat="1" ht="66.75" customHeight="1">
      <c r="A54" s="63" t="s">
        <v>17</v>
      </c>
      <c r="B54" s="64"/>
      <c r="C54" s="41"/>
      <c r="D54" s="41"/>
      <c r="E54" s="41"/>
      <c r="F54" s="41"/>
      <c r="G54" s="65">
        <f>B36+F41+F42+F43+F44+F48</f>
        <v>-153007.38</v>
      </c>
    </row>
    <row r="55" spans="1:7" s="8" customFormat="1" ht="30" customHeight="1">
      <c r="A55" s="74" t="s">
        <v>40</v>
      </c>
      <c r="B55" s="75"/>
      <c r="C55" s="66"/>
      <c r="D55" s="66"/>
      <c r="E55" s="66"/>
      <c r="F55" s="66"/>
      <c r="G55" s="67">
        <f>C31+G50+G52+G54</f>
        <v>-591175.17</v>
      </c>
    </row>
    <row r="56" spans="1:7" s="16" customFormat="1" ht="19.5" customHeight="1">
      <c r="A56" s="1"/>
      <c r="B56" s="1"/>
      <c r="C56" s="1"/>
      <c r="D56" s="68"/>
      <c r="E56" s="1"/>
      <c r="F56" s="1"/>
      <c r="G56" s="1"/>
    </row>
    <row r="57" spans="1:7" ht="18">
      <c r="A57" s="69" t="s">
        <v>21</v>
      </c>
      <c r="B57" s="69"/>
      <c r="C57" s="69"/>
      <c r="D57" s="69"/>
      <c r="E57" s="69"/>
      <c r="F57" s="76" t="s">
        <v>22</v>
      </c>
      <c r="G57" s="76"/>
    </row>
    <row r="58" spans="1:4" ht="15">
      <c r="A58" s="2"/>
      <c r="B58" s="2"/>
      <c r="C58" s="42"/>
      <c r="D58" s="2"/>
    </row>
  </sheetData>
  <mergeCells count="19">
    <mergeCell ref="B38:B39"/>
    <mergeCell ref="G38:G39"/>
    <mergeCell ref="A31:A32"/>
    <mergeCell ref="B31:B32"/>
    <mergeCell ref="C31:C32"/>
    <mergeCell ref="A37:B37"/>
    <mergeCell ref="C38:C39"/>
    <mergeCell ref="D38:D39"/>
    <mergeCell ref="E38:E39"/>
    <mergeCell ref="A55:B55"/>
    <mergeCell ref="F57:G57"/>
    <mergeCell ref="F38:F39"/>
    <mergeCell ref="A1:G1"/>
    <mergeCell ref="D2:G2"/>
    <mergeCell ref="D3:G3"/>
    <mergeCell ref="C4:G4"/>
    <mergeCell ref="A6:C6"/>
    <mergeCell ref="A7:C7"/>
    <mergeCell ref="A38:A39"/>
  </mergeCells>
  <printOptions/>
  <pageMargins left="0.51" right="0.1968503937007874" top="0.1968503937007874" bottom="0.1968503937007874" header="0.5118110236220472" footer="0.5118110236220472"/>
  <pageSetup fitToHeight="1" fitToWidth="1" horizontalDpi="600" verticalDpi="600" orientation="portrait" scale="50" r:id="rId1"/>
  <ignoredErrors>
    <ignoredError sqref="B50" formulaRange="1"/>
    <ignoredError sqref="D47:D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2016-03-15T08:29:33Z</cp:lastPrinted>
  <dcterms:created xsi:type="dcterms:W3CDTF">2011-10-17T12:30:43Z</dcterms:created>
  <dcterms:modified xsi:type="dcterms:W3CDTF">2016-03-30T09:52:27Z</dcterms:modified>
  <cp:category/>
  <cp:version/>
  <cp:contentType/>
  <cp:contentStatus/>
</cp:coreProperties>
</file>