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</sheets>
  <definedNames>
    <definedName name="_xlnm.Print_Area" localSheetId="0">'Лист1'!$A$1:$G$64</definedName>
  </definedNames>
  <calcPr fullCalcOnLoad="1"/>
</workbook>
</file>

<file path=xl/sharedStrings.xml><?xml version="1.0" encoding="utf-8"?>
<sst xmlns="http://schemas.openxmlformats.org/spreadsheetml/2006/main" count="56" uniqueCount="52">
  <si>
    <t>Капитальный ремонт</t>
  </si>
  <si>
    <t>Начислено жильцам</t>
  </si>
  <si>
    <t>Текущий ремонт</t>
  </si>
  <si>
    <t>ООО "УК "Колтома"</t>
  </si>
  <si>
    <t>Наименование услуги</t>
  </si>
  <si>
    <t>ГВС</t>
  </si>
  <si>
    <t>Отопление</t>
  </si>
  <si>
    <t>ХВС</t>
  </si>
  <si>
    <t>Водоотведение</t>
  </si>
  <si>
    <t>ИТОГО</t>
  </si>
  <si>
    <t>Дата выполнения работ</t>
  </si>
  <si>
    <t>Сбор средств уполномоченному представителю</t>
  </si>
  <si>
    <t>Электроэнергия ОДН</t>
  </si>
  <si>
    <t>УТВЕРЖДАЮ</t>
  </si>
  <si>
    <t>Директор ООО "УК"Колтома"</t>
  </si>
  <si>
    <t>Израсходовано всего, в том числе:</t>
  </si>
  <si>
    <t>Фактическая экономия (+), перерасход (-) ст.6=ст.2-ст.4</t>
  </si>
  <si>
    <t>Результат финансовой деятельности по коммунальным услугам на конец периода (без услуг по содержанию дома, текущего и капитального ремонта)</t>
  </si>
  <si>
    <t>Площадь дома - 2577,9 м2</t>
  </si>
  <si>
    <t>А</t>
  </si>
  <si>
    <t>Содержание дома (без текущего ремонта), в том числе:</t>
  </si>
  <si>
    <t>плата за услуги по управлению многоквартирным домом</t>
  </si>
  <si>
    <t>Экономист</t>
  </si>
  <si>
    <t>С.Л. Газизова</t>
  </si>
  <si>
    <t xml:space="preserve">Оплачено населением с учетом задолженности на начало года </t>
  </si>
  <si>
    <t>______________________С.Ю. Комолкин</t>
  </si>
  <si>
    <t xml:space="preserve">Финансовый отчет за 2015 год МКД по адресу : </t>
  </si>
  <si>
    <t>ул. Школьная, д. 49</t>
  </si>
  <si>
    <t>Остаток средств капитального ремонта на 01.01.2015г.</t>
  </si>
  <si>
    <t>Остаток средств капитального ремонта на 01.01.2016г. При 100 % оплате</t>
  </si>
  <si>
    <t xml:space="preserve">Задолженность населения по статье "капитальный ремонт" на 31.12.2015г. </t>
  </si>
  <si>
    <t>Остаток средств текущего ремонта на 01.01.2015г.</t>
  </si>
  <si>
    <t>Остаток средств текущего ремонта на 01.01.2016г. При 100 % оплате</t>
  </si>
  <si>
    <t xml:space="preserve">Задолженность населения по статье "текущий ремонт" на 31.12.2015г. </t>
  </si>
  <si>
    <t>Остаток средств по капитальному и текущему ремонту  на 01.01.2016г. с учетом задолженности</t>
  </si>
  <si>
    <t>Финансовый результат на 01.01.2016 г.</t>
  </si>
  <si>
    <t>Перенос денежных средств с текущего ремонта</t>
  </si>
  <si>
    <t>Задолженность (-), переплата (+) собственников по начисленным платежам (за 2014 г.)</t>
  </si>
  <si>
    <t>Начислено собственникам жилого и нежилого помещения за 2015 год</t>
  </si>
  <si>
    <t>Оплачено собственниками жилого и нежилого помещения за 2015 год</t>
  </si>
  <si>
    <t>Начислено поставщиками за 2015 год</t>
  </si>
  <si>
    <t>Задолженность (-), переплата (+) собственников по начисленным платежам (за 2015 г.)</t>
  </si>
  <si>
    <t>Энергоэффективные мероприятия</t>
  </si>
  <si>
    <t>Замена общедомового узла учета холодного водоснабжения</t>
  </si>
  <si>
    <t>Установка светодиодных ламп в подъезде</t>
  </si>
  <si>
    <t>Ремонт межпанельных швов</t>
  </si>
  <si>
    <t>26.01.2015г.</t>
  </si>
  <si>
    <t>18.03.2015г.</t>
  </si>
  <si>
    <t>06.11.2015г.</t>
  </si>
  <si>
    <t>Перенос денежных средств на капитальный ремонт</t>
  </si>
  <si>
    <t>Задолженность населения на конец периода (без учета задолженности по текущему, капитальному ремонту и коммунальным услугам)</t>
  </si>
  <si>
    <t>Результат финансовой деятельности по коммунальным услугам на конец периода (без услуг по содержанию дома, текущего и капитального ремонта) за 2014г. без задолженности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</si>
</sst>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2"/>
      <color indexed="8"/>
      <name val="Arial Rounded MT Bold"/>
      <family val="2"/>
    </font>
    <font>
      <sz val="10"/>
      <name val="Arial Rounded MT Bold"/>
      <family val="2"/>
    </font>
    <font>
      <sz val="14"/>
      <name val="Arial Rounded MT Bold"/>
      <family val="2"/>
    </font>
    <font>
      <b/>
      <sz val="14"/>
      <name val="Arial Rounded MT Bold"/>
      <family val="2"/>
    </font>
    <font>
      <b/>
      <i/>
      <sz val="12"/>
      <name val="Arial Rounded MT Bold"/>
      <family val="2"/>
    </font>
    <font>
      <b/>
      <i/>
      <sz val="12"/>
      <color indexed="8"/>
      <name val="Arial Rounded MT Bold"/>
      <family val="2"/>
    </font>
    <font>
      <sz val="8"/>
      <name val="Arial"/>
      <family val="2"/>
    </font>
    <font>
      <b/>
      <sz val="11"/>
      <name val="Arial Rounded MT Bold"/>
      <family val="2"/>
    </font>
    <font>
      <i/>
      <sz val="12"/>
      <name val="Arial Rounded MT Bold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5" fillId="0" borderId="0" xfId="17" applyNumberFormat="1" applyFont="1" applyBorder="1" applyAlignment="1">
      <alignment horizontal="center" vertical="center" wrapText="1"/>
      <protection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0" fontId="9" fillId="0" borderId="0" xfId="0" applyFont="1" applyAlignment="1">
      <alignment horizontal="left" wrapText="1"/>
    </xf>
    <xf numFmtId="2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4" fontId="4" fillId="0" borderId="2" xfId="18" applyNumberFormat="1" applyFont="1" applyBorder="1" applyAlignment="1">
      <alignment horizontal="center" vertical="center" wrapText="1"/>
      <protection/>
    </xf>
    <xf numFmtId="4" fontId="3" fillId="2" borderId="0" xfId="0" applyNumberFormat="1" applyFont="1" applyFill="1" applyBorder="1" applyAlignment="1">
      <alignment vertical="center" wrapText="1"/>
    </xf>
    <xf numFmtId="4" fontId="9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 applyProtection="1">
      <alignment horizontal="right" vertical="top" wrapText="1"/>
      <protection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4" fontId="9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Fill="1" applyAlignment="1">
      <alignment/>
    </xf>
    <xf numFmtId="1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/>
    </xf>
    <xf numFmtId="0" fontId="9" fillId="2" borderId="10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4" fontId="10" fillId="0" borderId="14" xfId="17" applyNumberFormat="1" applyFont="1" applyBorder="1" applyAlignment="1">
      <alignment horizontal="center" vertical="center" wrapText="1"/>
      <protection/>
    </xf>
    <xf numFmtId="4" fontId="10" fillId="0" borderId="15" xfId="17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1_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view="pageBreakPreview" zoomScale="75" zoomScaleSheetLayoutView="75" workbookViewId="0" topLeftCell="A1">
      <selection activeCell="G62" sqref="G62"/>
    </sheetView>
  </sheetViews>
  <sheetFormatPr defaultColWidth="9.00390625" defaultRowHeight="12.75"/>
  <cols>
    <col min="1" max="1" width="62.375" style="1" customWidth="1"/>
    <col min="2" max="2" width="23.625" style="1" customWidth="1"/>
    <col min="3" max="3" width="21.75390625" style="46" customWidth="1"/>
    <col min="4" max="4" width="21.75390625" style="2" customWidth="1"/>
    <col min="5" max="5" width="21.75390625" style="1" customWidth="1"/>
    <col min="6" max="6" width="23.00390625" style="1" customWidth="1"/>
    <col min="7" max="7" width="21.75390625" style="1" customWidth="1"/>
    <col min="8" max="16384" width="9.125" style="1" customWidth="1"/>
  </cols>
  <sheetData>
    <row r="1" spans="1:7" ht="18.75" thickBot="1">
      <c r="A1" s="87" t="s">
        <v>3</v>
      </c>
      <c r="B1" s="87"/>
      <c r="C1" s="87"/>
      <c r="D1" s="87"/>
      <c r="E1" s="87"/>
      <c r="F1" s="87"/>
      <c r="G1" s="87"/>
    </row>
    <row r="2" spans="1:7" ht="18">
      <c r="A2" s="4"/>
      <c r="B2" s="4"/>
      <c r="C2" s="39"/>
      <c r="D2" s="88" t="s">
        <v>13</v>
      </c>
      <c r="E2" s="88"/>
      <c r="F2" s="88"/>
      <c r="G2" s="88"/>
    </row>
    <row r="3" spans="1:7" ht="25.5" customHeight="1">
      <c r="A3" s="4"/>
      <c r="B3" s="4"/>
      <c r="C3" s="39"/>
      <c r="D3" s="89" t="s">
        <v>14</v>
      </c>
      <c r="E3" s="89"/>
      <c r="F3" s="89"/>
      <c r="G3" s="89"/>
    </row>
    <row r="4" spans="1:7" ht="22.5" customHeight="1">
      <c r="A4" s="4"/>
      <c r="B4" s="4"/>
      <c r="C4" s="89" t="s">
        <v>25</v>
      </c>
      <c r="D4" s="89"/>
      <c r="E4" s="89"/>
      <c r="F4" s="89"/>
      <c r="G4" s="89"/>
    </row>
    <row r="5" spans="1:7" ht="18">
      <c r="A5" s="5"/>
      <c r="B5" s="5"/>
      <c r="C5" s="40"/>
      <c r="D5" s="4"/>
      <c r="E5" s="4"/>
      <c r="F5" s="4"/>
      <c r="G5" s="4"/>
    </row>
    <row r="6" spans="1:6" s="21" customFormat="1" ht="36" customHeight="1">
      <c r="A6" s="90" t="s">
        <v>26</v>
      </c>
      <c r="B6" s="90"/>
      <c r="C6" s="90"/>
      <c r="D6" s="20"/>
      <c r="E6" s="19"/>
      <c r="F6" s="19"/>
    </row>
    <row r="7" spans="1:7" s="21" customFormat="1" ht="18">
      <c r="A7" s="92" t="s">
        <v>27</v>
      </c>
      <c r="B7" s="92"/>
      <c r="C7" s="92"/>
      <c r="D7" s="22"/>
      <c r="E7" s="22"/>
      <c r="F7" s="22"/>
      <c r="G7" s="23"/>
    </row>
    <row r="8" spans="1:7" s="8" customFormat="1" ht="21.75" customHeight="1">
      <c r="A8" s="48" t="s">
        <v>18</v>
      </c>
      <c r="B8" s="9"/>
      <c r="C8" s="18"/>
      <c r="D8" s="9"/>
      <c r="E8" s="9"/>
      <c r="F8" s="9"/>
      <c r="G8" s="10"/>
    </row>
    <row r="9" spans="1:4" s="8" customFormat="1" ht="27" customHeight="1" thickBot="1">
      <c r="A9" s="49" t="s">
        <v>0</v>
      </c>
      <c r="B9" s="11"/>
      <c r="C9" s="41"/>
      <c r="D9" s="12"/>
    </row>
    <row r="10" spans="1:3" s="8" customFormat="1" ht="30">
      <c r="A10" s="25" t="s">
        <v>28</v>
      </c>
      <c r="B10" s="32" t="s">
        <v>10</v>
      </c>
      <c r="C10" s="34">
        <v>-40301.94</v>
      </c>
    </row>
    <row r="11" spans="1:3" s="8" customFormat="1" ht="21" customHeight="1">
      <c r="A11" s="26" t="s">
        <v>1</v>
      </c>
      <c r="B11" s="6"/>
      <c r="C11" s="53">
        <v>15560.31</v>
      </c>
    </row>
    <row r="12" spans="1:3" s="8" customFormat="1" ht="21" customHeight="1">
      <c r="A12" s="26" t="s">
        <v>36</v>
      </c>
      <c r="B12" s="6"/>
      <c r="C12" s="53">
        <v>24741.63</v>
      </c>
    </row>
    <row r="13" spans="1:3" s="8" customFormat="1" ht="21" customHeight="1">
      <c r="A13" s="26" t="s">
        <v>15</v>
      </c>
      <c r="B13" s="6"/>
      <c r="C13" s="13">
        <f>C14</f>
        <v>0</v>
      </c>
    </row>
    <row r="14" spans="1:3" s="8" customFormat="1" ht="18.75" customHeight="1" hidden="1">
      <c r="A14" s="27"/>
      <c r="B14" s="16"/>
      <c r="C14" s="35"/>
    </row>
    <row r="15" spans="1:3" s="8" customFormat="1" ht="30">
      <c r="A15" s="26" t="s">
        <v>29</v>
      </c>
      <c r="B15" s="6"/>
      <c r="C15" s="14">
        <f>C10+C11-C13+C12</f>
        <v>0</v>
      </c>
    </row>
    <row r="16" spans="1:3" s="8" customFormat="1" ht="33.75" customHeight="1">
      <c r="A16" s="26" t="s">
        <v>24</v>
      </c>
      <c r="B16" s="6"/>
      <c r="C16" s="35">
        <f>C11-C17</f>
        <v>13589.24</v>
      </c>
    </row>
    <row r="17" spans="1:3" s="8" customFormat="1" ht="30.75" thickBot="1">
      <c r="A17" s="28" t="s">
        <v>30</v>
      </c>
      <c r="B17" s="33"/>
      <c r="C17" s="76">
        <v>1971.07</v>
      </c>
    </row>
    <row r="18" spans="1:3" s="8" customFormat="1" ht="15">
      <c r="A18" s="29"/>
      <c r="B18" s="10"/>
      <c r="C18" s="42"/>
    </row>
    <row r="19" spans="1:3" s="8" customFormat="1" ht="15.75" thickBot="1">
      <c r="A19" s="24" t="s">
        <v>2</v>
      </c>
      <c r="B19" s="7"/>
      <c r="C19" s="43"/>
    </row>
    <row r="20" spans="1:3" s="8" customFormat="1" ht="30">
      <c r="A20" s="25" t="s">
        <v>31</v>
      </c>
      <c r="B20" s="32" t="s">
        <v>10</v>
      </c>
      <c r="C20" s="34">
        <v>201156.29</v>
      </c>
    </row>
    <row r="21" spans="1:3" s="8" customFormat="1" ht="20.25" customHeight="1">
      <c r="A21" s="26" t="s">
        <v>1</v>
      </c>
      <c r="B21" s="6"/>
      <c r="C21" s="53">
        <v>111082.11</v>
      </c>
    </row>
    <row r="22" spans="1:3" s="8" customFormat="1" ht="30">
      <c r="A22" s="26" t="s">
        <v>49</v>
      </c>
      <c r="B22" s="6"/>
      <c r="C22" s="53">
        <v>-24741.63</v>
      </c>
    </row>
    <row r="23" spans="1:3" s="8" customFormat="1" ht="20.25" customHeight="1">
      <c r="A23" s="26" t="s">
        <v>15</v>
      </c>
      <c r="B23" s="6"/>
      <c r="C23" s="13">
        <f>C24+C25+C26+C27</f>
        <v>152311.68</v>
      </c>
    </row>
    <row r="24" spans="1:3" s="8" customFormat="1" ht="21" customHeight="1">
      <c r="A24" s="81" t="s">
        <v>43</v>
      </c>
      <c r="B24" s="79" t="s">
        <v>46</v>
      </c>
      <c r="C24" s="82">
        <v>7459</v>
      </c>
    </row>
    <row r="25" spans="1:3" s="8" customFormat="1" ht="18.75" customHeight="1">
      <c r="A25" s="81" t="s">
        <v>44</v>
      </c>
      <c r="B25" s="80" t="s">
        <v>47</v>
      </c>
      <c r="C25" s="82">
        <v>3905.68</v>
      </c>
    </row>
    <row r="26" spans="1:3" s="8" customFormat="1" ht="21.75" customHeight="1">
      <c r="A26" s="27" t="s">
        <v>45</v>
      </c>
      <c r="B26" s="16" t="s">
        <v>48</v>
      </c>
      <c r="C26" s="35">
        <v>140947</v>
      </c>
    </row>
    <row r="27" spans="1:3" s="8" customFormat="1" ht="15" hidden="1">
      <c r="A27" s="27"/>
      <c r="B27" s="16"/>
      <c r="C27" s="35"/>
    </row>
    <row r="28" spans="1:3" s="8" customFormat="1" ht="43.5" customHeight="1">
      <c r="A28" s="26" t="s">
        <v>32</v>
      </c>
      <c r="B28" s="6"/>
      <c r="C28" s="14">
        <f>C20+C21+C22-C23</f>
        <v>135185.09000000003</v>
      </c>
    </row>
    <row r="29" spans="1:3" s="8" customFormat="1" ht="35.25" customHeight="1">
      <c r="A29" s="26" t="s">
        <v>24</v>
      </c>
      <c r="B29" s="6"/>
      <c r="C29" s="35">
        <f>C21-C30</f>
        <v>84742.1</v>
      </c>
    </row>
    <row r="30" spans="1:3" s="8" customFormat="1" ht="30.75" thickBot="1">
      <c r="A30" s="28" t="s">
        <v>33</v>
      </c>
      <c r="B30" s="33"/>
      <c r="C30" s="76">
        <v>26340.01</v>
      </c>
    </row>
    <row r="31" spans="1:3" s="8" customFormat="1" ht="15.75" thickBot="1">
      <c r="A31" s="30"/>
      <c r="B31" s="17"/>
      <c r="C31" s="43"/>
    </row>
    <row r="32" spans="1:3" s="8" customFormat="1" ht="24" customHeight="1">
      <c r="A32" s="98" t="s">
        <v>34</v>
      </c>
      <c r="B32" s="100"/>
      <c r="C32" s="93">
        <f>C15-C17+C28-C30</f>
        <v>106874.01000000002</v>
      </c>
    </row>
    <row r="33" spans="1:3" s="8" customFormat="1" ht="25.5" customHeight="1" thickBot="1">
      <c r="A33" s="99"/>
      <c r="B33" s="101"/>
      <c r="C33" s="94"/>
    </row>
    <row r="34" spans="1:3" s="8" customFormat="1" ht="15">
      <c r="A34" s="29"/>
      <c r="B34" s="10"/>
      <c r="C34" s="44"/>
    </row>
    <row r="35" spans="1:4" s="8" customFormat="1" ht="4.5" customHeight="1">
      <c r="A35" s="31"/>
      <c r="B35" s="9"/>
      <c r="C35" s="18"/>
      <c r="D35" s="15"/>
    </row>
    <row r="36" spans="1:4" s="8" customFormat="1" ht="17.25" customHeight="1" hidden="1">
      <c r="A36" s="31"/>
      <c r="B36" s="9"/>
      <c r="C36" s="18"/>
      <c r="D36" s="15"/>
    </row>
    <row r="37" spans="1:7" s="8" customFormat="1" ht="27" customHeight="1" hidden="1">
      <c r="A37" s="31"/>
      <c r="B37" s="9"/>
      <c r="C37" s="18"/>
      <c r="D37" s="15"/>
      <c r="E37" s="10"/>
      <c r="F37" s="10"/>
      <c r="G37" s="10"/>
    </row>
    <row r="38" spans="1:7" s="8" customFormat="1" ht="45" customHeight="1" hidden="1">
      <c r="A38" s="96"/>
      <c r="B38" s="96"/>
      <c r="C38" s="18"/>
      <c r="D38" s="15"/>
      <c r="E38" s="10"/>
      <c r="F38" s="10"/>
      <c r="G38" s="10"/>
    </row>
    <row r="39" spans="1:7" s="8" customFormat="1" ht="15" hidden="1">
      <c r="A39" s="96"/>
      <c r="B39" s="96"/>
      <c r="C39" s="18"/>
      <c r="D39" s="15"/>
      <c r="E39" s="15"/>
      <c r="F39" s="15"/>
      <c r="G39" s="15"/>
    </row>
    <row r="40" spans="1:7" s="8" customFormat="1" ht="15" hidden="1">
      <c r="A40" s="96"/>
      <c r="B40" s="96"/>
      <c r="C40" s="18"/>
      <c r="D40" s="15"/>
      <c r="E40" s="15"/>
      <c r="F40" s="15"/>
      <c r="G40" s="15"/>
    </row>
    <row r="41" spans="1:7" s="7" customFormat="1" ht="15" hidden="1">
      <c r="A41" s="96"/>
      <c r="B41" s="96"/>
      <c r="C41" s="18"/>
      <c r="D41" s="50"/>
      <c r="E41" s="50"/>
      <c r="F41" s="50"/>
      <c r="G41" s="50"/>
    </row>
    <row r="42" spans="1:7" s="8" customFormat="1" ht="68.25" customHeight="1">
      <c r="A42" s="70" t="s">
        <v>51</v>
      </c>
      <c r="B42" s="54">
        <v>203759.68</v>
      </c>
      <c r="C42" s="55"/>
      <c r="D42" s="56"/>
      <c r="E42" s="57"/>
      <c r="F42" s="57"/>
      <c r="G42" s="57"/>
    </row>
    <row r="43" spans="1:7" s="36" customFormat="1" ht="15">
      <c r="A43" s="95"/>
      <c r="B43" s="95"/>
      <c r="C43" s="58"/>
      <c r="D43" s="52"/>
      <c r="E43" s="51"/>
      <c r="F43" s="51"/>
      <c r="G43" s="51"/>
    </row>
    <row r="44" spans="1:7" s="37" customFormat="1" ht="15" customHeight="1">
      <c r="A44" s="85" t="s">
        <v>4</v>
      </c>
      <c r="B44" s="85" t="s">
        <v>37</v>
      </c>
      <c r="C44" s="97" t="s">
        <v>38</v>
      </c>
      <c r="D44" s="85" t="s">
        <v>39</v>
      </c>
      <c r="E44" s="85" t="s">
        <v>40</v>
      </c>
      <c r="F44" s="85" t="s">
        <v>41</v>
      </c>
      <c r="G44" s="85" t="s">
        <v>16</v>
      </c>
    </row>
    <row r="45" spans="1:7" s="37" customFormat="1" ht="84" customHeight="1">
      <c r="A45" s="85"/>
      <c r="B45" s="85"/>
      <c r="C45" s="85"/>
      <c r="D45" s="85"/>
      <c r="E45" s="86"/>
      <c r="F45" s="85"/>
      <c r="G45" s="86"/>
    </row>
    <row r="46" spans="1:7" s="37" customFormat="1" ht="15">
      <c r="A46" s="59" t="s">
        <v>19</v>
      </c>
      <c r="B46" s="59">
        <v>1</v>
      </c>
      <c r="C46" s="59">
        <v>2</v>
      </c>
      <c r="D46" s="60">
        <v>3</v>
      </c>
      <c r="E46" s="61">
        <v>4</v>
      </c>
      <c r="F46" s="61">
        <v>5</v>
      </c>
      <c r="G46" s="61">
        <v>6</v>
      </c>
    </row>
    <row r="47" spans="1:7" s="37" customFormat="1" ht="18.75" customHeight="1">
      <c r="A47" s="62" t="s">
        <v>5</v>
      </c>
      <c r="B47" s="63">
        <v>1624.02</v>
      </c>
      <c r="C47" s="63"/>
      <c r="D47" s="63">
        <f aca="true" t="shared" si="0" ref="D47:D52">F47-B47+C47</f>
        <v>-977.65</v>
      </c>
      <c r="E47" s="63"/>
      <c r="F47" s="63">
        <f>-161.32-125.29+932.98</f>
        <v>646.37</v>
      </c>
      <c r="G47" s="63">
        <f>C47-E47</f>
        <v>0</v>
      </c>
    </row>
    <row r="48" spans="1:7" s="37" customFormat="1" ht="18.75" customHeight="1">
      <c r="A48" s="62" t="s">
        <v>6</v>
      </c>
      <c r="B48" s="63">
        <v>-2282.72</v>
      </c>
      <c r="C48" s="63"/>
      <c r="D48" s="63">
        <f t="shared" si="0"/>
        <v>1578.4999999999998</v>
      </c>
      <c r="E48" s="63"/>
      <c r="F48" s="63">
        <f>-511.26-192.96</f>
        <v>-704.22</v>
      </c>
      <c r="G48" s="63">
        <f aca="true" t="shared" si="1" ref="G48:G54">C48-E48</f>
        <v>0</v>
      </c>
    </row>
    <row r="49" spans="1:7" s="37" customFormat="1" ht="18.75" customHeight="1">
      <c r="A49" s="62" t="s">
        <v>7</v>
      </c>
      <c r="B49" s="63">
        <v>-12688.51</v>
      </c>
      <c r="C49" s="63">
        <f>55020.39-12624.54</f>
        <v>42395.85</v>
      </c>
      <c r="D49" s="63">
        <f t="shared" si="0"/>
        <v>45611.97</v>
      </c>
      <c r="E49" s="63">
        <f>C49</f>
        <v>42395.85</v>
      </c>
      <c r="F49" s="63">
        <f>-13196.8+3724.41</f>
        <v>-9472.39</v>
      </c>
      <c r="G49" s="63">
        <f t="shared" si="1"/>
        <v>0</v>
      </c>
    </row>
    <row r="50" spans="1:7" s="37" customFormat="1" ht="18.75" customHeight="1">
      <c r="A50" s="62" t="s">
        <v>8</v>
      </c>
      <c r="B50" s="63">
        <v>-15574.18</v>
      </c>
      <c r="C50" s="63">
        <v>63579.28</v>
      </c>
      <c r="D50" s="63">
        <f t="shared" si="0"/>
        <v>63969.77</v>
      </c>
      <c r="E50" s="63">
        <f>C50</f>
        <v>63579.28</v>
      </c>
      <c r="F50" s="63">
        <f>-15420.32+236.63</f>
        <v>-15183.69</v>
      </c>
      <c r="G50" s="63">
        <f t="shared" si="1"/>
        <v>0</v>
      </c>
    </row>
    <row r="51" spans="1:7" s="78" customFormat="1" ht="18.75" customHeight="1">
      <c r="A51" s="62" t="s">
        <v>42</v>
      </c>
      <c r="B51" s="63">
        <v>0</v>
      </c>
      <c r="C51" s="63">
        <v>4339.41</v>
      </c>
      <c r="D51" s="63">
        <f t="shared" si="0"/>
        <v>936.8499999999995</v>
      </c>
      <c r="E51" s="63">
        <v>0</v>
      </c>
      <c r="F51" s="63">
        <f>-1830.18-1572.38</f>
        <v>-3402.5600000000004</v>
      </c>
      <c r="G51" s="63">
        <f t="shared" si="1"/>
        <v>4339.41</v>
      </c>
    </row>
    <row r="52" spans="1:7" s="37" customFormat="1" ht="18.75" customHeight="1">
      <c r="A52" s="62" t="s">
        <v>20</v>
      </c>
      <c r="B52" s="63">
        <v>-63448.52</v>
      </c>
      <c r="C52" s="63">
        <f>1237.44+390397.68+24128.64</f>
        <v>415763.76</v>
      </c>
      <c r="D52" s="63">
        <f t="shared" si="0"/>
        <v>409216.32</v>
      </c>
      <c r="E52" s="63">
        <f>C52</f>
        <v>415763.76</v>
      </c>
      <c r="F52" s="63">
        <f>-199.44-65729.79-4066.73</f>
        <v>-69995.95999999999</v>
      </c>
      <c r="G52" s="63">
        <f t="shared" si="1"/>
        <v>0</v>
      </c>
    </row>
    <row r="53" spans="1:7" s="37" customFormat="1" ht="18.75" customHeight="1">
      <c r="A53" s="62" t="s">
        <v>21</v>
      </c>
      <c r="B53" s="63">
        <v>0</v>
      </c>
      <c r="C53" s="64">
        <v>58466.77</v>
      </c>
      <c r="D53" s="63">
        <f>C53</f>
        <v>58466.77</v>
      </c>
      <c r="E53" s="64">
        <f>C53</f>
        <v>58466.77</v>
      </c>
      <c r="F53" s="63">
        <v>0</v>
      </c>
      <c r="G53" s="63">
        <f t="shared" si="1"/>
        <v>0</v>
      </c>
    </row>
    <row r="54" spans="1:7" s="37" customFormat="1" ht="18.75" customHeight="1">
      <c r="A54" s="62" t="s">
        <v>12</v>
      </c>
      <c r="B54" s="63">
        <v>-281.47</v>
      </c>
      <c r="C54" s="65">
        <v>0</v>
      </c>
      <c r="D54" s="63">
        <f>F54-B54+C54</f>
        <v>214.21000000000004</v>
      </c>
      <c r="E54" s="63">
        <f>C54</f>
        <v>0</v>
      </c>
      <c r="F54" s="63">
        <v>-67.26</v>
      </c>
      <c r="G54" s="63">
        <f t="shared" si="1"/>
        <v>0</v>
      </c>
    </row>
    <row r="55" spans="1:7" s="36" customFormat="1" ht="18.75" customHeight="1">
      <c r="A55" s="66" t="s">
        <v>11</v>
      </c>
      <c r="B55" s="63">
        <v>-7171.58</v>
      </c>
      <c r="C55" s="64">
        <v>46402.2</v>
      </c>
      <c r="D55" s="63">
        <f>F55-B55+C55</f>
        <v>45734.2</v>
      </c>
      <c r="E55" s="63">
        <f>D55</f>
        <v>45734.2</v>
      </c>
      <c r="F55" s="63">
        <v>-7839.58</v>
      </c>
      <c r="G55" s="63">
        <v>0</v>
      </c>
    </row>
    <row r="56" spans="1:7" s="37" customFormat="1" ht="18.75" customHeight="1">
      <c r="A56" s="67" t="s">
        <v>9</v>
      </c>
      <c r="B56" s="68">
        <f aca="true" t="shared" si="2" ref="B56:G56">SUM(B47:B55)</f>
        <v>-99822.96</v>
      </c>
      <c r="C56" s="68">
        <f>C47+C48+C49+C50+C51+C52+C54+C55</f>
        <v>572480.5</v>
      </c>
      <c r="D56" s="68">
        <f>F56-B56+C56</f>
        <v>566284.17</v>
      </c>
      <c r="E56" s="68">
        <f>E47+E48+E49+E50+E51+E52+E54+E55</f>
        <v>567473.09</v>
      </c>
      <c r="F56" s="68">
        <f t="shared" si="2"/>
        <v>-106019.29</v>
      </c>
      <c r="G56" s="68">
        <f t="shared" si="2"/>
        <v>4339.41</v>
      </c>
    </row>
    <row r="57" spans="1:7" s="37" customFormat="1" ht="14.25" customHeight="1">
      <c r="A57" s="77"/>
      <c r="B57" s="69"/>
      <c r="C57" s="63"/>
      <c r="D57" s="63"/>
      <c r="E57" s="63"/>
      <c r="F57" s="63"/>
      <c r="G57" s="72"/>
    </row>
    <row r="58" spans="1:7" s="37" customFormat="1" ht="49.5" customHeight="1">
      <c r="A58" s="70" t="s">
        <v>50</v>
      </c>
      <c r="B58" s="71"/>
      <c r="C58" s="38"/>
      <c r="D58" s="38"/>
      <c r="E58" s="38"/>
      <c r="F58" s="38"/>
      <c r="G58" s="72">
        <f>F51+F52+F55</f>
        <v>-81238.09999999999</v>
      </c>
    </row>
    <row r="59" spans="1:7" s="37" customFormat="1" ht="14.25" customHeight="1" hidden="1">
      <c r="A59" s="70"/>
      <c r="B59" s="71"/>
      <c r="C59" s="38"/>
      <c r="D59" s="38"/>
      <c r="E59" s="38"/>
      <c r="F59" s="38"/>
      <c r="G59" s="72"/>
    </row>
    <row r="60" spans="1:7" s="37" customFormat="1" ht="62.25" customHeight="1">
      <c r="A60" s="70" t="s">
        <v>17</v>
      </c>
      <c r="B60" s="71"/>
      <c r="C60" s="45"/>
      <c r="D60" s="45"/>
      <c r="E60" s="45"/>
      <c r="F60" s="45"/>
      <c r="G60" s="72">
        <f>B42+F47+F48+F49+F50+F55</f>
        <v>171206.17</v>
      </c>
    </row>
    <row r="61" spans="1:7" s="37" customFormat="1" ht="30" customHeight="1">
      <c r="A61" s="83" t="s">
        <v>35</v>
      </c>
      <c r="B61" s="84"/>
      <c r="C61" s="73"/>
      <c r="D61" s="73"/>
      <c r="E61" s="73"/>
      <c r="F61" s="73"/>
      <c r="G61" s="74">
        <f>C32+G56+G58+G60</f>
        <v>201181.49000000005</v>
      </c>
    </row>
    <row r="62" ht="22.5" customHeight="1">
      <c r="C62" s="1"/>
    </row>
    <row r="63" spans="1:7" ht="18">
      <c r="A63" s="75" t="s">
        <v>22</v>
      </c>
      <c r="B63" s="75"/>
      <c r="C63" s="75"/>
      <c r="D63" s="75"/>
      <c r="E63" s="75"/>
      <c r="F63" s="91" t="s">
        <v>23</v>
      </c>
      <c r="G63" s="91"/>
    </row>
    <row r="64" spans="1:3" ht="15">
      <c r="A64" s="3"/>
      <c r="B64" s="3"/>
      <c r="C64" s="47"/>
    </row>
    <row r="65" ht="15" hidden="1"/>
  </sheetData>
  <mergeCells count="23">
    <mergeCell ref="A41:B41"/>
    <mergeCell ref="D44:D45"/>
    <mergeCell ref="C44:C45"/>
    <mergeCell ref="A32:A33"/>
    <mergeCell ref="B32:B33"/>
    <mergeCell ref="A6:C6"/>
    <mergeCell ref="F63:G63"/>
    <mergeCell ref="A7:C7"/>
    <mergeCell ref="C32:C33"/>
    <mergeCell ref="A43:B43"/>
    <mergeCell ref="A38:B38"/>
    <mergeCell ref="A39:B39"/>
    <mergeCell ref="A40:B40"/>
    <mergeCell ref="A44:A45"/>
    <mergeCell ref="B44:B45"/>
    <mergeCell ref="A1:G1"/>
    <mergeCell ref="D2:G2"/>
    <mergeCell ref="D3:G3"/>
    <mergeCell ref="C4:G4"/>
    <mergeCell ref="A61:B61"/>
    <mergeCell ref="G44:G45"/>
    <mergeCell ref="F44:F45"/>
    <mergeCell ref="E44:E45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scale="49" r:id="rId1"/>
  <ignoredErrors>
    <ignoredError sqref="D53:D56" formula="1"/>
    <ignoredError sqref="B5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2016-03-15T08:31:56Z</cp:lastPrinted>
  <dcterms:created xsi:type="dcterms:W3CDTF">2011-10-17T12:30:43Z</dcterms:created>
  <dcterms:modified xsi:type="dcterms:W3CDTF">2016-03-29T11:00:46Z</dcterms:modified>
  <cp:category/>
  <cp:version/>
  <cp:contentType/>
  <cp:contentStatus/>
</cp:coreProperties>
</file>