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<sst xmlns="http://schemas.openxmlformats.org/spreadsheetml/2006/main" count="52" uniqueCount="48">
  <si>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</si>
  <si>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</si>
  <si>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</si>
  <si>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</si>
  <si>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</si>
  <si>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</si>
  <si>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</si>
  <si>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</si>
  <si>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</si>
  <si>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</si>
  <si>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</si>
  <si>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</si>
  <si>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</si>
  <si>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</si>
  <si>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</si>
  <si>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</si>
  <si>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Фактическая экономия (+), перерасход (-) ст.6=ст.2-ст.4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</si>
  <si>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</si>
  <si>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</si>
  <si>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</si>
  <si>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</si>
  <si>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ул.Школьная, д. 55</t>
  </si>
  <si>
    <t>Экономист</t>
  </si>
  <si>
    <t>С.Л. Газизова</t>
  </si>
  <si>
    <t>Площадь дома - 3856,69 м2</t>
  </si>
  <si>
    <t xml:space="preserve">Оплачено населением с учетом задолженности на начало года </t>
  </si>
  <si>
    <t xml:space="preserve">Финансовый отчет за 2015 год МКД по адресу : </t>
  </si>
  <si>
    <t>______________________С.Ю. Комолкин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</si>
  <si>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</si>
  <si>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</si>
  <si>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</si>
  <si>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</si>
  <si>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</si>
  <si>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</si>
  <si>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Финансовый результат на 01.01.2016 г.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</si>
  <si>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</si>
  <si>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</si>
  <si>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</si>
  <si>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</si>
  <si>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</si>
  <si>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Ремонт входных групп подъезда №1</t>
  </si>
  <si>
    <t>14.08.2015г.</t>
  </si>
  <si>
    <t>Замена общедомового счетчика ХВС</t>
  </si>
  <si>
    <t>29.09.2015г.</t>
  </si>
  <si>
    <t>Остаток средств по капитальному и текущему ремонту на 01.01.2016г. с учетом задолженности</t>
  </si>
  <si>
    <t>Энергоэффективные мероприятия</t>
  </si>
  <si>
    <t>Задолженность населения на конец периода (без учета задолженности по текущему, капитальному ремонту и коммунальным услугам)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</si>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</sst>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8"/>
      <name val="Arial"/>
      <family val="2"/>
    </font>
    <font>
      <b/>
      <sz val="11"/>
      <name val="Arial Rounded MT Bold"/>
      <family val="2"/>
    </font>
    <font>
      <sz val="12"/>
      <color indexed="8"/>
      <name val="Arial Rounded MT Bold"/>
      <family val="2"/>
    </font>
    <font>
      <i/>
      <sz val="12"/>
      <name val="Arial Rounded MT Bold"/>
      <family val="2"/>
    </font>
    <font>
      <b/>
      <i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4" fontId="4" fillId="0" borderId="3" xfId="18" applyNumberFormat="1" applyFont="1" applyBorder="1" applyAlignment="1">
      <alignment horizontal="center" vertical="center" wrapText="1"/>
      <protection/>
    </xf>
    <xf numFmtId="4" fontId="4" fillId="0" borderId="14" xfId="18" applyNumberFormat="1" applyFont="1" applyBorder="1" applyAlignment="1">
      <alignment horizontal="center"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3" fillId="2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1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/>
    </xf>
    <xf numFmtId="4" fontId="7" fillId="0" borderId="1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4" fontId="11" fillId="0" borderId="7" xfId="0" applyNumberFormat="1" applyFont="1" applyBorder="1" applyAlignment="1">
      <alignment horizontal="left" vertical="center" wrapText="1" shrinkToFit="1"/>
    </xf>
    <xf numFmtId="4" fontId="11" fillId="0" borderId="3" xfId="0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8" fillId="0" borderId="20" xfId="17" applyNumberFormat="1" applyFont="1" applyBorder="1" applyAlignment="1">
      <alignment horizontal="center" vertical="center" wrapText="1"/>
      <protection/>
    </xf>
    <xf numFmtId="4" fontId="8" fillId="0" borderId="21" xfId="17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workbookViewId="0" topLeftCell="A1">
      <selection activeCell="C71" sqref="C71"/>
    </sheetView>
  </sheetViews>
  <sheetFormatPr defaultColWidth="9.00390625" defaultRowHeight="12.75"/>
  <cols>
    <col min="1" max="1" width="59.125" style="1" customWidth="1"/>
    <col min="2" max="2" width="23.75390625" style="1" customWidth="1"/>
    <col min="3" max="3" width="23.75390625" style="49" customWidth="1"/>
    <col min="4" max="7" width="23.75390625" style="1" customWidth="1"/>
    <col min="8" max="16384" width="9.125" style="1" customWidth="1"/>
  </cols>
  <sheetData>
    <row r="1" spans="1:7" s="6" customFormat="1" ht="18.75" thickBot="1">
      <c r="A1" s="101" t="s">
        <v>3</v>
      </c>
      <c r="B1" s="101"/>
      <c r="C1" s="101"/>
      <c r="D1" s="101"/>
      <c r="E1" s="101"/>
      <c r="F1" s="101"/>
      <c r="G1" s="101"/>
    </row>
    <row r="2" spans="1:7" s="6" customFormat="1" ht="18">
      <c r="A2" s="5"/>
      <c r="B2" s="5"/>
      <c r="C2" s="41"/>
      <c r="D2" s="102" t="s">
        <v>13</v>
      </c>
      <c r="E2" s="102"/>
      <c r="F2" s="102"/>
      <c r="G2" s="102"/>
    </row>
    <row r="3" spans="1:7" s="6" customFormat="1" ht="25.5" customHeight="1">
      <c r="A3" s="5"/>
      <c r="B3" s="5"/>
      <c r="C3" s="41"/>
      <c r="D3" s="103" t="s">
        <v>14</v>
      </c>
      <c r="E3" s="103"/>
      <c r="F3" s="103"/>
      <c r="G3" s="103"/>
    </row>
    <row r="4" spans="1:7" s="6" customFormat="1" ht="22.5" customHeight="1">
      <c r="A4" s="5"/>
      <c r="B4" s="5"/>
      <c r="C4" s="103" t="s">
        <v>27</v>
      </c>
      <c r="D4" s="103"/>
      <c r="E4" s="103"/>
      <c r="F4" s="103"/>
      <c r="G4" s="103"/>
    </row>
    <row r="5" spans="1:7" ht="18">
      <c r="A5" s="5"/>
      <c r="B5" s="5"/>
      <c r="C5" s="42"/>
      <c r="D5" s="5"/>
      <c r="E5" s="6"/>
      <c r="F5" s="6"/>
      <c r="G5" s="6"/>
    </row>
    <row r="6" spans="1:7" ht="15">
      <c r="A6" s="3"/>
      <c r="B6" s="3"/>
      <c r="C6" s="43"/>
      <c r="D6" s="3"/>
      <c r="E6" s="4"/>
      <c r="F6" s="4"/>
      <c r="G6" s="4"/>
    </row>
    <row r="7" spans="1:6" s="10" customFormat="1" ht="21" customHeight="1">
      <c r="A7" s="89" t="s">
        <v>26</v>
      </c>
      <c r="B7" s="89"/>
      <c r="C7" s="89"/>
      <c r="D7" s="9"/>
      <c r="E7" s="8"/>
      <c r="F7" s="8"/>
    </row>
    <row r="8" spans="1:7" s="10" customFormat="1" ht="21" customHeight="1">
      <c r="A8" s="90" t="s">
        <v>21</v>
      </c>
      <c r="B8" s="90"/>
      <c r="C8" s="90"/>
      <c r="D8" s="11"/>
      <c r="E8" s="11"/>
      <c r="F8" s="11"/>
      <c r="G8" s="12"/>
    </row>
    <row r="9" spans="1:7" ht="30.75" customHeight="1">
      <c r="A9" s="50" t="s">
        <v>24</v>
      </c>
      <c r="B9" s="3"/>
      <c r="C9" s="43"/>
      <c r="D9" s="3"/>
      <c r="E9" s="2"/>
      <c r="F9" s="2"/>
      <c r="G9" s="2"/>
    </row>
    <row r="10" spans="1:4" s="15" customFormat="1" ht="17.25" customHeight="1" thickBot="1">
      <c r="A10" s="80" t="s">
        <v>0</v>
      </c>
      <c r="B10" s="13"/>
      <c r="C10" s="44"/>
      <c r="D10" s="14"/>
    </row>
    <row r="11" spans="1:3" s="15" customFormat="1" ht="36.75" customHeight="1">
      <c r="A11" s="28" t="s">
        <v>28</v>
      </c>
      <c r="B11" s="37" t="s">
        <v>10</v>
      </c>
      <c r="C11" s="34">
        <v>72273.23</v>
      </c>
    </row>
    <row r="12" spans="1:3" s="15" customFormat="1" ht="20.25" customHeight="1">
      <c r="A12" s="29" t="s">
        <v>1</v>
      </c>
      <c r="B12" s="7"/>
      <c r="C12" s="51">
        <v>21628.47</v>
      </c>
    </row>
    <row r="13" spans="1:3" s="15" customFormat="1" ht="18.75" customHeight="1">
      <c r="A13" s="29" t="s">
        <v>15</v>
      </c>
      <c r="B13" s="7"/>
      <c r="C13" s="35">
        <f>C14+C15+C16+C18+C17</f>
        <v>0</v>
      </c>
    </row>
    <row r="14" spans="1:3" s="15" customFormat="1" ht="19.5" customHeight="1" hidden="1">
      <c r="A14" s="30"/>
      <c r="B14" s="16"/>
      <c r="C14" s="19"/>
    </row>
    <row r="15" spans="1:3" s="15" customFormat="1" ht="33" customHeight="1" hidden="1">
      <c r="A15" s="30"/>
      <c r="B15" s="16"/>
      <c r="C15" s="19"/>
    </row>
    <row r="16" spans="1:3" s="15" customFormat="1" ht="15" hidden="1">
      <c r="A16" s="30"/>
      <c r="B16" s="16"/>
      <c r="C16" s="19"/>
    </row>
    <row r="17" spans="1:3" s="15" customFormat="1" ht="30" customHeight="1" hidden="1">
      <c r="A17" s="30"/>
      <c r="B17" s="16"/>
      <c r="C17" s="19"/>
    </row>
    <row r="18" spans="1:3" s="15" customFormat="1" ht="15" hidden="1">
      <c r="A18" s="30"/>
      <c r="B18" s="16"/>
      <c r="C18" s="19"/>
    </row>
    <row r="19" spans="1:3" s="15" customFormat="1" ht="33" customHeight="1">
      <c r="A19" s="29" t="s">
        <v>29</v>
      </c>
      <c r="B19" s="7"/>
      <c r="C19" s="21">
        <f>C11+C12-C13</f>
        <v>93901.7</v>
      </c>
    </row>
    <row r="20" spans="1:3" s="15" customFormat="1" ht="31.5" customHeight="1">
      <c r="A20" s="29" t="s">
        <v>25</v>
      </c>
      <c r="B20" s="7"/>
      <c r="C20" s="19">
        <f>C12-C21</f>
        <v>6013.260000000002</v>
      </c>
    </row>
    <row r="21" spans="1:3" s="15" customFormat="1" ht="35.25" customHeight="1" thickBot="1">
      <c r="A21" s="31" t="s">
        <v>30</v>
      </c>
      <c r="B21" s="38"/>
      <c r="C21" s="79">
        <v>15615.21</v>
      </c>
    </row>
    <row r="22" spans="1:3" s="15" customFormat="1" ht="15">
      <c r="A22" s="27"/>
      <c r="B22" s="17"/>
      <c r="C22" s="45"/>
    </row>
    <row r="23" spans="1:3" s="15" customFormat="1" ht="16.5" customHeight="1" thickBot="1">
      <c r="A23" s="80" t="s">
        <v>2</v>
      </c>
      <c r="B23" s="14"/>
      <c r="C23" s="46"/>
    </row>
    <row r="24" spans="1:3" s="15" customFormat="1" ht="35.25" customHeight="1">
      <c r="A24" s="28" t="s">
        <v>31</v>
      </c>
      <c r="B24" s="37" t="s">
        <v>10</v>
      </c>
      <c r="C24" s="34">
        <v>-37109.8</v>
      </c>
    </row>
    <row r="25" spans="1:3" s="15" customFormat="1" ht="21" customHeight="1">
      <c r="A25" s="29" t="s">
        <v>1</v>
      </c>
      <c r="B25" s="7"/>
      <c r="C25" s="52">
        <v>81692.4</v>
      </c>
    </row>
    <row r="26" spans="1:3" s="15" customFormat="1" ht="24" customHeight="1">
      <c r="A26" s="29" t="s">
        <v>15</v>
      </c>
      <c r="B26" s="18"/>
      <c r="C26" s="35">
        <f>C27+C28+C29</f>
        <v>11434</v>
      </c>
    </row>
    <row r="27" spans="1:3" s="15" customFormat="1" ht="18" customHeight="1">
      <c r="A27" s="84" t="s">
        <v>40</v>
      </c>
      <c r="B27" s="82" t="s">
        <v>41</v>
      </c>
      <c r="C27" s="85">
        <v>3923</v>
      </c>
    </row>
    <row r="28" spans="1:3" s="15" customFormat="1" ht="20.25" customHeight="1">
      <c r="A28" s="84" t="s">
        <v>42</v>
      </c>
      <c r="B28" s="82" t="s">
        <v>43</v>
      </c>
      <c r="C28" s="85">
        <v>7511</v>
      </c>
    </row>
    <row r="29" spans="1:3" s="15" customFormat="1" ht="15" hidden="1">
      <c r="A29" s="30"/>
      <c r="B29" s="20"/>
      <c r="C29" s="36"/>
    </row>
    <row r="30" spans="1:3" s="15" customFormat="1" ht="36" customHeight="1">
      <c r="A30" s="29" t="s">
        <v>32</v>
      </c>
      <c r="B30" s="18"/>
      <c r="C30" s="21">
        <f>C24+C25-C26</f>
        <v>33148.59999999999</v>
      </c>
    </row>
    <row r="31" spans="1:3" s="15" customFormat="1" ht="36" customHeight="1">
      <c r="A31" s="29" t="s">
        <v>25</v>
      </c>
      <c r="B31" s="22"/>
      <c r="C31" s="47">
        <f>C25-C32</f>
        <v>60078.479999999996</v>
      </c>
    </row>
    <row r="32" spans="1:3" s="15" customFormat="1" ht="36.75" customHeight="1" thickBot="1">
      <c r="A32" s="31" t="s">
        <v>33</v>
      </c>
      <c r="B32" s="23"/>
      <c r="C32" s="79">
        <v>21613.92</v>
      </c>
    </row>
    <row r="33" spans="1:3" s="15" customFormat="1" ht="15.75" thickBot="1">
      <c r="A33" s="32"/>
      <c r="B33" s="24"/>
      <c r="C33" s="46"/>
    </row>
    <row r="34" spans="1:3" s="15" customFormat="1" ht="30" customHeight="1">
      <c r="A34" s="99" t="s">
        <v>44</v>
      </c>
      <c r="B34" s="91"/>
      <c r="C34" s="93">
        <f>C19-C21+C30-C32</f>
        <v>89821.16999999998</v>
      </c>
    </row>
    <row r="35" spans="1:3" s="15" customFormat="1" ht="18" customHeight="1" thickBot="1">
      <c r="A35" s="100"/>
      <c r="B35" s="92"/>
      <c r="C35" s="94"/>
    </row>
    <row r="36" spans="1:4" s="15" customFormat="1" ht="27" customHeight="1">
      <c r="A36" s="33"/>
      <c r="B36" s="25"/>
      <c r="C36" s="26"/>
      <c r="D36" s="25"/>
    </row>
    <row r="37" spans="1:4" s="15" customFormat="1" ht="15" hidden="1">
      <c r="A37" s="33"/>
      <c r="B37" s="25"/>
      <c r="C37" s="26"/>
      <c r="D37" s="25"/>
    </row>
    <row r="38" spans="1:7" s="15" customFormat="1" ht="26.25" customHeight="1" hidden="1">
      <c r="A38" s="33"/>
      <c r="B38" s="25"/>
      <c r="C38" s="26"/>
      <c r="D38" s="25"/>
      <c r="E38" s="17"/>
      <c r="F38" s="17"/>
      <c r="G38" s="17"/>
    </row>
    <row r="39" spans="1:7" s="15" customFormat="1" ht="1.5" customHeight="1">
      <c r="A39" s="96"/>
      <c r="B39" s="96"/>
      <c r="C39" s="26"/>
      <c r="D39" s="53"/>
      <c r="E39" s="17"/>
      <c r="F39" s="17"/>
      <c r="G39" s="17"/>
    </row>
    <row r="40" spans="1:7" s="15" customFormat="1" ht="15" hidden="1">
      <c r="A40" s="96"/>
      <c r="B40" s="96"/>
      <c r="C40" s="26"/>
      <c r="D40" s="53"/>
      <c r="E40" s="53"/>
      <c r="F40" s="53"/>
      <c r="G40" s="53"/>
    </row>
    <row r="41" spans="1:7" s="15" customFormat="1" ht="15" hidden="1">
      <c r="A41" s="96"/>
      <c r="B41" s="96"/>
      <c r="C41" s="26"/>
      <c r="D41" s="53"/>
      <c r="E41" s="53"/>
      <c r="F41" s="53"/>
      <c r="G41" s="53"/>
    </row>
    <row r="42" spans="1:7" s="14" customFormat="1" ht="15" hidden="1">
      <c r="A42" s="96"/>
      <c r="B42" s="96"/>
      <c r="C42" s="26"/>
      <c r="D42" s="54"/>
      <c r="E42" s="54"/>
      <c r="F42" s="54"/>
      <c r="G42" s="54"/>
    </row>
    <row r="43" spans="1:7" s="15" customFormat="1" ht="70.5" customHeight="1">
      <c r="A43" s="73" t="s">
        <v>47</v>
      </c>
      <c r="B43" s="56">
        <v>204553.03</v>
      </c>
      <c r="C43" s="57"/>
      <c r="D43" s="58"/>
      <c r="E43" s="59"/>
      <c r="F43" s="59"/>
      <c r="G43" s="59"/>
    </row>
    <row r="44" spans="1:7" s="14" customFormat="1" ht="15">
      <c r="A44" s="95"/>
      <c r="B44" s="95"/>
      <c r="C44" s="60"/>
      <c r="D44" s="61"/>
      <c r="E44" s="55"/>
      <c r="F44" s="55"/>
      <c r="G44" s="55"/>
    </row>
    <row r="45" spans="1:7" s="15" customFormat="1" ht="15" customHeight="1">
      <c r="A45" s="98" t="s">
        <v>4</v>
      </c>
      <c r="B45" s="98" t="s">
        <v>35</v>
      </c>
      <c r="C45" s="97" t="s">
        <v>36</v>
      </c>
      <c r="D45" s="98" t="s">
        <v>37</v>
      </c>
      <c r="E45" s="98" t="s">
        <v>38</v>
      </c>
      <c r="F45" s="98" t="s">
        <v>39</v>
      </c>
      <c r="G45" s="98" t="s">
        <v>16</v>
      </c>
    </row>
    <row r="46" spans="1:7" s="39" customFormat="1" ht="86.25" customHeight="1">
      <c r="A46" s="98"/>
      <c r="B46" s="98"/>
      <c r="C46" s="98"/>
      <c r="D46" s="98"/>
      <c r="E46" s="104"/>
      <c r="F46" s="98"/>
      <c r="G46" s="104"/>
    </row>
    <row r="47" spans="1:7" s="39" customFormat="1" ht="15">
      <c r="A47" s="62" t="s">
        <v>18</v>
      </c>
      <c r="B47" s="62">
        <v>1</v>
      </c>
      <c r="C47" s="62">
        <v>2</v>
      </c>
      <c r="D47" s="63">
        <v>3</v>
      </c>
      <c r="E47" s="64">
        <v>4</v>
      </c>
      <c r="F47" s="64">
        <v>5</v>
      </c>
      <c r="G47" s="64">
        <v>6</v>
      </c>
    </row>
    <row r="48" spans="1:7" s="39" customFormat="1" ht="18.75" customHeight="1">
      <c r="A48" s="65" t="s">
        <v>5</v>
      </c>
      <c r="B48" s="66">
        <v>-42547.14</v>
      </c>
      <c r="C48" s="66"/>
      <c r="D48" s="66">
        <f aca="true" t="shared" si="0" ref="D48:D53">F48-B48+C48</f>
        <v>19011.87</v>
      </c>
      <c r="E48" s="66"/>
      <c r="F48" s="66">
        <f>-19462.56-3970.86-101.85</f>
        <v>-23535.27</v>
      </c>
      <c r="G48" s="66">
        <f>C48-E48</f>
        <v>0</v>
      </c>
    </row>
    <row r="49" spans="1:7" s="39" customFormat="1" ht="18.75" customHeight="1">
      <c r="A49" s="65" t="s">
        <v>6</v>
      </c>
      <c r="B49" s="66">
        <v>-66119.49</v>
      </c>
      <c r="C49" s="66"/>
      <c r="D49" s="66">
        <f t="shared" si="0"/>
        <v>35744.96000000001</v>
      </c>
      <c r="E49" s="66"/>
      <c r="F49" s="66">
        <f>-25713.32-4661.21</f>
        <v>-30374.53</v>
      </c>
      <c r="G49" s="66">
        <f aca="true" t="shared" si="1" ref="G49:G55">C49-E49</f>
        <v>0</v>
      </c>
    </row>
    <row r="50" spans="1:7" s="39" customFormat="1" ht="18.75" customHeight="1">
      <c r="A50" s="65" t="s">
        <v>7</v>
      </c>
      <c r="B50" s="66">
        <v>-32887.07</v>
      </c>
      <c r="C50" s="66">
        <f>92500.68-123.48+1095.98</f>
        <v>93473.18</v>
      </c>
      <c r="D50" s="66">
        <f t="shared" si="0"/>
        <v>94769.23</v>
      </c>
      <c r="E50" s="66">
        <f>C50</f>
        <v>93473.18</v>
      </c>
      <c r="F50" s="66">
        <f>-32233.03+642.01</f>
        <v>-31591.02</v>
      </c>
      <c r="G50" s="66">
        <f t="shared" si="1"/>
        <v>0</v>
      </c>
    </row>
    <row r="51" spans="1:7" s="39" customFormat="1" ht="18.75" customHeight="1">
      <c r="A51" s="65" t="s">
        <v>8</v>
      </c>
      <c r="B51" s="66">
        <v>-36207.92</v>
      </c>
      <c r="C51" s="66">
        <f>110936.38+772.85</f>
        <v>111709.23000000001</v>
      </c>
      <c r="D51" s="66">
        <f t="shared" si="0"/>
        <v>110827.66</v>
      </c>
      <c r="E51" s="66">
        <f>C51</f>
        <v>111709.23000000001</v>
      </c>
      <c r="F51" s="66">
        <f>-37234.97+145.48</f>
        <v>-37089.49</v>
      </c>
      <c r="G51" s="66">
        <f t="shared" si="1"/>
        <v>0</v>
      </c>
    </row>
    <row r="52" spans="1:7" s="83" customFormat="1" ht="18.75" customHeight="1">
      <c r="A52" s="65" t="s">
        <v>45</v>
      </c>
      <c r="B52" s="66">
        <v>0</v>
      </c>
      <c r="C52" s="66">
        <v>9761.35</v>
      </c>
      <c r="D52" s="66">
        <f t="shared" si="0"/>
        <v>5800.56</v>
      </c>
      <c r="E52" s="66">
        <v>0</v>
      </c>
      <c r="F52" s="66">
        <f>-2141.81-1818.98</f>
        <v>-3960.79</v>
      </c>
      <c r="G52" s="66">
        <f t="shared" si="1"/>
        <v>9761.35</v>
      </c>
    </row>
    <row r="53" spans="1:7" s="39" customFormat="1" ht="18.75" customHeight="1">
      <c r="A53" s="65" t="s">
        <v>19</v>
      </c>
      <c r="B53" s="66">
        <v>-156638.68</v>
      </c>
      <c r="C53" s="66">
        <f>551315.04+34075.68+34194.19</f>
        <v>619584.9100000001</v>
      </c>
      <c r="D53" s="66">
        <f t="shared" si="0"/>
        <v>625880.9600000002</v>
      </c>
      <c r="E53" s="66">
        <f>C53</f>
        <v>619584.9100000001</v>
      </c>
      <c r="F53" s="66">
        <f>-141557.04-8785.59</f>
        <v>-150342.63</v>
      </c>
      <c r="G53" s="66">
        <f t="shared" si="1"/>
        <v>0</v>
      </c>
    </row>
    <row r="54" spans="1:7" s="39" customFormat="1" ht="18.75" customHeight="1">
      <c r="A54" s="65" t="s">
        <v>20</v>
      </c>
      <c r="B54" s="66">
        <v>0</v>
      </c>
      <c r="C54" s="67">
        <v>87469.73</v>
      </c>
      <c r="D54" s="66">
        <f>C54</f>
        <v>87469.73</v>
      </c>
      <c r="E54" s="67">
        <f>C54</f>
        <v>87469.73</v>
      </c>
      <c r="F54" s="66">
        <v>0</v>
      </c>
      <c r="G54" s="66">
        <f t="shared" si="1"/>
        <v>0</v>
      </c>
    </row>
    <row r="55" spans="1:7" s="39" customFormat="1" ht="18.75" customHeight="1">
      <c r="A55" s="65" t="s">
        <v>12</v>
      </c>
      <c r="B55" s="66">
        <v>-4236.13</v>
      </c>
      <c r="C55" s="68">
        <v>0</v>
      </c>
      <c r="D55" s="66">
        <f>F55-B55+C55</f>
        <v>2298.79</v>
      </c>
      <c r="E55" s="66">
        <f>C55</f>
        <v>0</v>
      </c>
      <c r="F55" s="66">
        <v>-1937.34</v>
      </c>
      <c r="G55" s="66">
        <f t="shared" si="1"/>
        <v>0</v>
      </c>
    </row>
    <row r="56" spans="1:7" s="39" customFormat="1" ht="18.75" customHeight="1">
      <c r="A56" s="69" t="s">
        <v>11</v>
      </c>
      <c r="B56" s="66">
        <v>-11216</v>
      </c>
      <c r="C56" s="67">
        <v>43685.88</v>
      </c>
      <c r="D56" s="66">
        <f>F56-B56+C56</f>
        <v>43640.06</v>
      </c>
      <c r="E56" s="66">
        <f>D56</f>
        <v>43640.06</v>
      </c>
      <c r="F56" s="66">
        <v>-11261.82</v>
      </c>
      <c r="G56" s="66">
        <v>0</v>
      </c>
    </row>
    <row r="57" spans="1:7" s="39" customFormat="1" ht="18.75" customHeight="1">
      <c r="A57" s="70" t="s">
        <v>9</v>
      </c>
      <c r="B57" s="71">
        <f aca="true" t="shared" si="2" ref="B57:G57">SUM(B48:B56)</f>
        <v>-349852.43</v>
      </c>
      <c r="C57" s="71">
        <f>C48+C49+C50+C51+C52+C53+C55+C56</f>
        <v>878214.5500000002</v>
      </c>
      <c r="D57" s="71">
        <f>F57-B57+C57</f>
        <v>937974.0900000001</v>
      </c>
      <c r="E57" s="71">
        <f>E48+E49+E50+E51+E52+E53+E55+E56</f>
        <v>868407.3800000001</v>
      </c>
      <c r="F57" s="71">
        <f t="shared" si="2"/>
        <v>-290092.89</v>
      </c>
      <c r="G57" s="71">
        <f t="shared" si="2"/>
        <v>9761.35</v>
      </c>
    </row>
    <row r="58" spans="1:7" s="39" customFormat="1" ht="15" customHeight="1">
      <c r="A58" s="81"/>
      <c r="B58" s="72"/>
      <c r="C58" s="66"/>
      <c r="D58" s="66"/>
      <c r="E58" s="66"/>
      <c r="F58" s="66"/>
      <c r="G58" s="75"/>
    </row>
    <row r="59" spans="1:7" s="15" customFormat="1" ht="59.25" customHeight="1">
      <c r="A59" s="73" t="s">
        <v>46</v>
      </c>
      <c r="B59" s="74"/>
      <c r="C59" s="40"/>
      <c r="D59" s="40"/>
      <c r="E59" s="40"/>
      <c r="F59" s="40"/>
      <c r="G59" s="75">
        <f>F52+F53+F56</f>
        <v>-165565.24000000002</v>
      </c>
    </row>
    <row r="60" spans="1:7" s="15" customFormat="1" ht="17.25" customHeight="1" hidden="1">
      <c r="A60" s="73"/>
      <c r="B60" s="74"/>
      <c r="C60" s="40"/>
      <c r="D60" s="40"/>
      <c r="E60" s="40"/>
      <c r="F60" s="40"/>
      <c r="G60" s="75"/>
    </row>
    <row r="61" spans="1:7" s="15" customFormat="1" ht="62.25" customHeight="1">
      <c r="A61" s="73" t="s">
        <v>17</v>
      </c>
      <c r="B61" s="74"/>
      <c r="C61" s="48"/>
      <c r="D61" s="48"/>
      <c r="E61" s="48"/>
      <c r="F61" s="48"/>
      <c r="G61" s="75">
        <f>B43+F48+F50+F51+F55</f>
        <v>110399.91000000003</v>
      </c>
    </row>
    <row r="62" spans="1:7" ht="24" customHeight="1">
      <c r="A62" s="86" t="s">
        <v>34</v>
      </c>
      <c r="B62" s="87"/>
      <c r="C62" s="76"/>
      <c r="D62" s="76"/>
      <c r="E62" s="76"/>
      <c r="F62" s="76"/>
      <c r="G62" s="77">
        <f>C34+G57+G59+G61</f>
        <v>44417.19</v>
      </c>
    </row>
    <row r="63" spans="1:7" s="10" customFormat="1" ht="27" customHeight="1">
      <c r="A63" s="1"/>
      <c r="B63" s="1"/>
      <c r="C63" s="1"/>
      <c r="D63" s="78"/>
      <c r="E63" s="1"/>
      <c r="F63" s="1"/>
      <c r="G63" s="1"/>
    </row>
    <row r="64" spans="1:7" ht="18">
      <c r="A64" s="6" t="s">
        <v>22</v>
      </c>
      <c r="B64" s="6"/>
      <c r="C64" s="6"/>
      <c r="D64" s="6"/>
      <c r="E64" s="6"/>
      <c r="F64" s="88" t="s">
        <v>23</v>
      </c>
      <c r="G64" s="88"/>
    </row>
  </sheetData>
  <mergeCells count="23">
    <mergeCell ref="D45:D46"/>
    <mergeCell ref="E45:E46"/>
    <mergeCell ref="F45:F46"/>
    <mergeCell ref="G45:G46"/>
    <mergeCell ref="A39:B39"/>
    <mergeCell ref="A40:B40"/>
    <mergeCell ref="A41:B41"/>
    <mergeCell ref="A45:A46"/>
    <mergeCell ref="B45:B46"/>
    <mergeCell ref="A1:G1"/>
    <mergeCell ref="D2:G2"/>
    <mergeCell ref="D3:G3"/>
    <mergeCell ref="C4:G4"/>
    <mergeCell ref="A62:B62"/>
    <mergeCell ref="F64:G64"/>
    <mergeCell ref="A7:C7"/>
    <mergeCell ref="A8:C8"/>
    <mergeCell ref="B34:B35"/>
    <mergeCell ref="C34:C35"/>
    <mergeCell ref="A44:B44"/>
    <mergeCell ref="A42:B42"/>
    <mergeCell ref="C45:C46"/>
    <mergeCell ref="A34:A35"/>
  </mergeCells>
  <printOptions/>
  <pageMargins left="0.36" right="0.1968503937007874" top="0.3937007874015748" bottom="0.3937007874015748" header="0.5118110236220472" footer="0.5118110236220472"/>
  <pageSetup horizontalDpi="600" verticalDpi="600" orientation="portrait" scale="51" r:id="rId1"/>
  <ignoredErrors>
    <ignoredError sqref="B57" formulaRange="1"/>
    <ignoredError sqref="D54:D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2014-03-30T09:13:25Z</cp:lastPrinted>
  <dcterms:created xsi:type="dcterms:W3CDTF">2011-10-17T12:30:43Z</dcterms:created>
  <dcterms:modified xsi:type="dcterms:W3CDTF">2016-03-30T10:43:32Z</dcterms:modified>
  <cp:category/>
  <cp:version/>
  <cp:contentType/>
  <cp:contentStatus/>
</cp:coreProperties>
</file>