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<sst xmlns="http://schemas.openxmlformats.org/spreadsheetml/2006/main" count="61" uniqueCount="56">
  <si>
    <t>Капитальный ремонт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</si>
  <si>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</si>
  <si>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</si>
  <si>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</si>
  <si>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</si>
  <si>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</si>
  <si>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</si>
  <si>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</si>
  <si>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</si>
  <si>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</si>
  <si>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</si>
  <si>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</si>
  <si>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</si>
  <si>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</si>
  <si>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Начислено жильцам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</si>
  <si>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</si>
  <si>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Площадь дома - 2606,1 м2</t>
  </si>
  <si>
    <t>ул. Школьная, д. 61</t>
  </si>
  <si>
    <t>Фактическая экономия (+), перерасход (-) ст.6=ст.2-ст.4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</si>
  <si>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</si>
  <si>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</si>
  <si>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</si>
  <si>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</si>
  <si>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Плата за размещение телефоно-телевизионных кабелей в подъездах</t>
  </si>
  <si>
    <t>Экономист</t>
  </si>
  <si>
    <t>С.Л. Газизова</t>
  </si>
  <si>
    <t xml:space="preserve">Финансовый отчет за 2015 года  МКД по адресу : </t>
  </si>
  <si>
    <t>______________________С.Ю. Комолкин</t>
  </si>
  <si>
    <t>Остаток средств капитального ремонта на 01.01.2015г.</t>
  </si>
  <si>
    <t>Задолженность собственников жилых помещений на 01.01.2015</t>
  </si>
  <si>
    <t>Остаток средств по капитальному и текущему ремонту  на 01.01.2016г. с учетом задолженности</t>
  </si>
  <si>
    <t>Остаток средств капитального ремонта на 01.01.2016г. При 100 % оплате</t>
  </si>
  <si>
    <t xml:space="preserve">Оплачено населением с учетом задолженности на начало года </t>
  </si>
  <si>
    <t xml:space="preserve">Задолженность населения по статье "капитальный ремонт" на 31.12.2015г. </t>
  </si>
  <si>
    <t>Ремонт отмостки с ливневой канализацией перед подъездами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</si>
  <si>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</si>
  <si>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</si>
  <si>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</si>
  <si>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Установка подвальных продухов (жалюзи)</t>
  </si>
  <si>
    <t>Укрепление козырьков перед входной группой (3 шт.)</t>
  </si>
  <si>
    <t>Установка колесных шин</t>
  </si>
  <si>
    <t>Установка урн</t>
  </si>
  <si>
    <t>Установка цветочных арок</t>
  </si>
  <si>
    <t>Установка цветочных горшков</t>
  </si>
  <si>
    <t>Покраска забора</t>
  </si>
  <si>
    <t>Обустройство детской площадки</t>
  </si>
  <si>
    <t>Ремонт, покраска цоколя</t>
  </si>
  <si>
    <t>Энергоэффективные мероприятия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</si>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</sst>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i/>
      <sz val="12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4" xfId="18" applyNumberFormat="1" applyFont="1" applyBorder="1" applyAlignment="1">
      <alignment horizontal="center" vertical="center" wrapText="1"/>
      <protection/>
    </xf>
    <xf numFmtId="4" fontId="4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4" fontId="3" fillId="2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0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8" fillId="0" borderId="16" xfId="17" applyNumberFormat="1" applyFont="1" applyBorder="1" applyAlignment="1">
      <alignment horizontal="center" vertical="center" wrapText="1"/>
      <protection/>
    </xf>
    <xf numFmtId="4" fontId="8" fillId="0" borderId="17" xfId="17" applyNumberFormat="1" applyFont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75" zoomScaleSheetLayoutView="75" workbookViewId="0" topLeftCell="A1">
      <selection activeCell="G70" sqref="G70"/>
    </sheetView>
  </sheetViews>
  <sheetFormatPr defaultColWidth="9.00390625" defaultRowHeight="12.75"/>
  <cols>
    <col min="1" max="1" width="62.875" style="1" customWidth="1"/>
    <col min="2" max="3" width="22.75390625" style="1" customWidth="1"/>
    <col min="4" max="4" width="22.75390625" style="2" customWidth="1"/>
    <col min="5" max="7" width="22.75390625" style="1" customWidth="1"/>
    <col min="8" max="16384" width="9.125" style="1" customWidth="1"/>
  </cols>
  <sheetData>
    <row r="1" spans="1:7" s="4" customFormat="1" ht="18.75" thickBot="1">
      <c r="A1" s="81" t="s">
        <v>2</v>
      </c>
      <c r="B1" s="81"/>
      <c r="C1" s="81"/>
      <c r="D1" s="81"/>
      <c r="E1" s="81"/>
      <c r="F1" s="81"/>
      <c r="G1" s="81"/>
    </row>
    <row r="2" spans="1:7" s="4" customFormat="1" ht="18">
      <c r="A2" s="3"/>
      <c r="B2" s="3"/>
      <c r="C2" s="8"/>
      <c r="D2" s="82" t="s">
        <v>11</v>
      </c>
      <c r="E2" s="82"/>
      <c r="F2" s="82"/>
      <c r="G2" s="82"/>
    </row>
    <row r="3" spans="1:7" s="4" customFormat="1" ht="25.5" customHeight="1">
      <c r="A3" s="3"/>
      <c r="B3" s="3"/>
      <c r="C3" s="8"/>
      <c r="D3" s="83" t="s">
        <v>12</v>
      </c>
      <c r="E3" s="83"/>
      <c r="F3" s="83"/>
      <c r="G3" s="83"/>
    </row>
    <row r="4" spans="1:7" s="4" customFormat="1" ht="22.5" customHeight="1">
      <c r="A4" s="3"/>
      <c r="B4" s="3"/>
      <c r="C4" s="83" t="s">
        <v>27</v>
      </c>
      <c r="D4" s="83"/>
      <c r="E4" s="83"/>
      <c r="F4" s="83"/>
      <c r="G4" s="83"/>
    </row>
    <row r="5" spans="1:7" ht="18">
      <c r="A5" s="3"/>
      <c r="B5" s="3"/>
      <c r="C5" s="3"/>
      <c r="D5" s="3"/>
      <c r="E5" s="3"/>
      <c r="F5" s="3"/>
      <c r="G5" s="3"/>
    </row>
    <row r="6" spans="1:7" ht="18">
      <c r="A6" s="79" t="s">
        <v>26</v>
      </c>
      <c r="B6" s="79"/>
      <c r="C6" s="79"/>
      <c r="D6" s="6"/>
      <c r="E6" s="5"/>
      <c r="F6" s="5"/>
      <c r="G6" s="4"/>
    </row>
    <row r="7" spans="1:7" ht="23.25" customHeight="1">
      <c r="A7" s="80" t="s">
        <v>17</v>
      </c>
      <c r="B7" s="80"/>
      <c r="C7" s="80"/>
      <c r="D7" s="7"/>
      <c r="E7" s="7"/>
      <c r="F7" s="7"/>
      <c r="G7" s="3"/>
    </row>
    <row r="8" ht="21.75" customHeight="1">
      <c r="A8" s="32" t="s">
        <v>16</v>
      </c>
    </row>
    <row r="9" spans="1:4" s="11" customFormat="1" ht="17.25" customHeight="1" thickBot="1">
      <c r="A9" s="32" t="s">
        <v>0</v>
      </c>
      <c r="B9" s="9"/>
      <c r="C9" s="9"/>
      <c r="D9" s="10"/>
    </row>
    <row r="10" spans="1:4" s="11" customFormat="1" ht="36" customHeight="1">
      <c r="A10" s="65" t="s">
        <v>29</v>
      </c>
      <c r="B10" s="60" t="s">
        <v>9</v>
      </c>
      <c r="C10" s="61">
        <v>44076.41</v>
      </c>
      <c r="D10" s="10"/>
    </row>
    <row r="11" spans="1:3" s="11" customFormat="1" ht="37.5" customHeight="1">
      <c r="A11" s="19" t="s">
        <v>28</v>
      </c>
      <c r="B11" s="12"/>
      <c r="C11" s="26">
        <v>74614.71</v>
      </c>
    </row>
    <row r="12" spans="1:3" s="11" customFormat="1" ht="19.5" customHeight="1">
      <c r="A12" s="19" t="s">
        <v>14</v>
      </c>
      <c r="B12" s="12"/>
      <c r="C12" s="25">
        <v>33100.3</v>
      </c>
    </row>
    <row r="13" spans="1:3" s="11" customFormat="1" ht="19.5" customHeight="1" hidden="1">
      <c r="A13" s="20"/>
      <c r="B13" s="12"/>
      <c r="C13" s="24"/>
    </row>
    <row r="14" spans="1:3" s="11" customFormat="1" ht="19.5" customHeight="1" hidden="1">
      <c r="A14" s="20"/>
      <c r="B14" s="12"/>
      <c r="C14" s="24"/>
    </row>
    <row r="15" spans="1:3" s="11" customFormat="1" ht="19.5" customHeight="1">
      <c r="A15" s="19" t="s">
        <v>13</v>
      </c>
      <c r="B15" s="12"/>
      <c r="C15" s="23">
        <f>C16+C17+C18+C19+C20</f>
        <v>105903.82</v>
      </c>
    </row>
    <row r="16" spans="1:3" s="11" customFormat="1" ht="19.5" customHeight="1">
      <c r="A16" s="20" t="s">
        <v>34</v>
      </c>
      <c r="B16" s="13">
        <v>42193</v>
      </c>
      <c r="C16" s="25">
        <v>105903.82</v>
      </c>
    </row>
    <row r="17" spans="1:3" s="11" customFormat="1" ht="15" hidden="1">
      <c r="A17" s="20"/>
      <c r="B17" s="13"/>
      <c r="C17" s="25"/>
    </row>
    <row r="18" spans="1:3" s="11" customFormat="1" ht="15" hidden="1">
      <c r="A18" s="20"/>
      <c r="B18" s="13"/>
      <c r="C18" s="25"/>
    </row>
    <row r="19" spans="1:3" s="11" customFormat="1" ht="38.25" customHeight="1" hidden="1">
      <c r="A19" s="20"/>
      <c r="B19" s="13"/>
      <c r="C19" s="25"/>
    </row>
    <row r="20" spans="1:3" s="11" customFormat="1" ht="30" customHeight="1" hidden="1">
      <c r="A20" s="20"/>
      <c r="B20" s="13"/>
      <c r="C20" s="24"/>
    </row>
    <row r="21" spans="1:3" s="11" customFormat="1" ht="38.25" customHeight="1">
      <c r="A21" s="19" t="s">
        <v>31</v>
      </c>
      <c r="B21" s="12"/>
      <c r="C21" s="26">
        <f>C11+C12-C15</f>
        <v>1811.1900000000023</v>
      </c>
    </row>
    <row r="22" spans="1:3" s="11" customFormat="1" ht="36" customHeight="1">
      <c r="A22" s="19" t="s">
        <v>32</v>
      </c>
      <c r="B22" s="59"/>
      <c r="C22" s="25">
        <f>C10+C12-C23</f>
        <v>74627.65000000001</v>
      </c>
    </row>
    <row r="23" spans="1:3" s="11" customFormat="1" ht="42" customHeight="1" thickBot="1">
      <c r="A23" s="21" t="s">
        <v>33</v>
      </c>
      <c r="B23" s="27"/>
      <c r="C23" s="57">
        <v>2549.06</v>
      </c>
    </row>
    <row r="24" spans="1:3" s="11" customFormat="1" ht="15">
      <c r="A24" s="18"/>
      <c r="C24" s="10"/>
    </row>
    <row r="25" spans="1:3" s="11" customFormat="1" ht="19.5" customHeight="1" thickBot="1">
      <c r="A25" s="17" t="s">
        <v>1</v>
      </c>
      <c r="B25" s="9"/>
      <c r="C25" s="10"/>
    </row>
    <row r="26" spans="1:3" s="11" customFormat="1" ht="15.75" hidden="1" thickBot="1">
      <c r="A26" s="17"/>
      <c r="B26" s="9"/>
      <c r="C26" s="10"/>
    </row>
    <row r="27" spans="1:3" s="11" customFormat="1" ht="36.75" customHeight="1">
      <c r="A27" s="65" t="s">
        <v>29</v>
      </c>
      <c r="B27" s="60" t="s">
        <v>9</v>
      </c>
      <c r="C27" s="61">
        <v>7911.12</v>
      </c>
    </row>
    <row r="28" spans="1:3" s="11" customFormat="1" ht="32.25" customHeight="1">
      <c r="A28" s="19" t="s">
        <v>35</v>
      </c>
      <c r="B28" s="12"/>
      <c r="C28" s="26">
        <v>8995.35</v>
      </c>
    </row>
    <row r="29" spans="1:3" s="11" customFormat="1" ht="18" customHeight="1">
      <c r="A29" s="19" t="s">
        <v>14</v>
      </c>
      <c r="B29" s="12"/>
      <c r="C29" s="24">
        <v>69583.5</v>
      </c>
    </row>
    <row r="30" spans="1:3" s="11" customFormat="1" ht="20.25" customHeight="1">
      <c r="A30" s="19" t="s">
        <v>13</v>
      </c>
      <c r="B30" s="12"/>
      <c r="C30" s="23">
        <f>C31+C32+C33+C34+C35+C36+C37+C38+C39</f>
        <v>81405</v>
      </c>
    </row>
    <row r="31" spans="1:3" s="11" customFormat="1" ht="19.5" customHeight="1">
      <c r="A31" s="20" t="s">
        <v>38</v>
      </c>
      <c r="B31" s="13">
        <v>42275</v>
      </c>
      <c r="C31" s="25">
        <v>25000</v>
      </c>
    </row>
    <row r="32" spans="1:3" s="11" customFormat="1" ht="19.5" customHeight="1">
      <c r="A32" s="20" t="s">
        <v>39</v>
      </c>
      <c r="B32" s="13">
        <v>42275</v>
      </c>
      <c r="C32" s="25">
        <v>7000.2</v>
      </c>
    </row>
    <row r="33" spans="1:3" s="11" customFormat="1" ht="19.5" customHeight="1">
      <c r="A33" s="20" t="s">
        <v>40</v>
      </c>
      <c r="B33" s="13">
        <v>42275</v>
      </c>
      <c r="C33" s="25">
        <v>3000</v>
      </c>
    </row>
    <row r="34" spans="1:3" s="11" customFormat="1" ht="19.5" customHeight="1">
      <c r="A34" s="20" t="s">
        <v>41</v>
      </c>
      <c r="B34" s="13">
        <v>42275</v>
      </c>
      <c r="C34" s="25">
        <v>2640</v>
      </c>
    </row>
    <row r="35" spans="1:3" s="11" customFormat="1" ht="19.5" customHeight="1">
      <c r="A35" s="20" t="s">
        <v>42</v>
      </c>
      <c r="B35" s="13">
        <v>42275</v>
      </c>
      <c r="C35" s="25">
        <v>2400</v>
      </c>
    </row>
    <row r="36" spans="1:3" s="11" customFormat="1" ht="19.5" customHeight="1">
      <c r="A36" s="20" t="s">
        <v>43</v>
      </c>
      <c r="B36" s="13">
        <v>42275</v>
      </c>
      <c r="C36" s="25">
        <v>1449.6</v>
      </c>
    </row>
    <row r="37" spans="1:3" s="11" customFormat="1" ht="19.5" customHeight="1">
      <c r="A37" s="20" t="s">
        <v>44</v>
      </c>
      <c r="B37" s="13">
        <v>42275</v>
      </c>
      <c r="C37" s="25">
        <v>1200</v>
      </c>
    </row>
    <row r="38" spans="1:3" s="11" customFormat="1" ht="19.5" customHeight="1">
      <c r="A38" s="20" t="s">
        <v>45</v>
      </c>
      <c r="B38" s="13">
        <v>42275</v>
      </c>
      <c r="C38" s="25">
        <v>17310.2</v>
      </c>
    </row>
    <row r="39" spans="1:3" s="11" customFormat="1" ht="19.5" customHeight="1">
      <c r="A39" s="20" t="s">
        <v>46</v>
      </c>
      <c r="B39" s="13">
        <v>42230</v>
      </c>
      <c r="C39" s="25">
        <v>21405</v>
      </c>
    </row>
    <row r="40" spans="1:3" s="11" customFormat="1" ht="22.5" hidden="1">
      <c r="A40" s="20"/>
      <c r="B40" s="62"/>
      <c r="C40" s="63"/>
    </row>
    <row r="41" spans="1:3" s="11" customFormat="1" ht="35.25" customHeight="1">
      <c r="A41" s="19" t="s">
        <v>36</v>
      </c>
      <c r="B41" s="12"/>
      <c r="C41" s="26">
        <f>C28+C29-C30</f>
        <v>-2826.149999999994</v>
      </c>
    </row>
    <row r="42" spans="1:3" s="11" customFormat="1" ht="33.75" customHeight="1">
      <c r="A42" s="19" t="s">
        <v>32</v>
      </c>
      <c r="B42" s="12"/>
      <c r="C42" s="25">
        <f>C27+C29-C43</f>
        <v>63085.85999999999</v>
      </c>
    </row>
    <row r="43" spans="1:3" s="11" customFormat="1" ht="42.75" customHeight="1" thickBot="1">
      <c r="A43" s="21" t="s">
        <v>37</v>
      </c>
      <c r="B43" s="27"/>
      <c r="C43" s="57">
        <v>14408.76</v>
      </c>
    </row>
    <row r="44" spans="1:3" s="11" customFormat="1" ht="15.75" thickBot="1">
      <c r="A44" s="18"/>
      <c r="C44" s="10"/>
    </row>
    <row r="45" spans="1:3" s="11" customFormat="1" ht="21" customHeight="1">
      <c r="A45" s="71" t="s">
        <v>30</v>
      </c>
      <c r="B45" s="73"/>
      <c r="C45" s="75">
        <f>C41-C43+C21-C23</f>
        <v>-17972.779999999995</v>
      </c>
    </row>
    <row r="46" spans="1:3" s="11" customFormat="1" ht="28.5" customHeight="1" thickBot="1">
      <c r="A46" s="72"/>
      <c r="B46" s="74"/>
      <c r="C46" s="76"/>
    </row>
    <row r="47" spans="1:4" s="11" customFormat="1" ht="14.25" customHeight="1">
      <c r="A47" s="22"/>
      <c r="B47" s="14"/>
      <c r="C47" s="14"/>
      <c r="D47" s="15"/>
    </row>
    <row r="48" spans="1:4" s="11" customFormat="1" ht="22.5" customHeight="1" hidden="1">
      <c r="A48" s="22"/>
      <c r="B48" s="14"/>
      <c r="C48" s="14"/>
      <c r="D48" s="15"/>
    </row>
    <row r="49" spans="1:4" s="11" customFormat="1" ht="21" customHeight="1" hidden="1">
      <c r="A49" s="22"/>
      <c r="B49" s="14"/>
      <c r="C49" s="16"/>
      <c r="D49" s="15"/>
    </row>
    <row r="50" spans="1:7" s="11" customFormat="1" ht="79.5" customHeight="1">
      <c r="A50" s="51" t="s">
        <v>55</v>
      </c>
      <c r="B50" s="33">
        <v>-45892.12</v>
      </c>
      <c r="C50" s="34"/>
      <c r="D50" s="35"/>
      <c r="E50" s="36"/>
      <c r="F50" s="36"/>
      <c r="G50" s="36"/>
    </row>
    <row r="51" spans="1:7" s="11" customFormat="1" ht="15">
      <c r="A51" s="78"/>
      <c r="B51" s="78"/>
      <c r="C51" s="37"/>
      <c r="D51" s="38"/>
      <c r="E51" s="39"/>
      <c r="F51" s="39"/>
      <c r="G51" s="39"/>
    </row>
    <row r="52" spans="1:7" s="11" customFormat="1" ht="15" customHeight="1">
      <c r="A52" s="69" t="s">
        <v>3</v>
      </c>
      <c r="B52" s="69" t="s">
        <v>48</v>
      </c>
      <c r="C52" s="77" t="s">
        <v>49</v>
      </c>
      <c r="D52" s="69" t="s">
        <v>50</v>
      </c>
      <c r="E52" s="69" t="s">
        <v>51</v>
      </c>
      <c r="F52" s="69" t="s">
        <v>52</v>
      </c>
      <c r="G52" s="69" t="s">
        <v>18</v>
      </c>
    </row>
    <row r="53" spans="1:7" s="28" customFormat="1" ht="78.75" customHeight="1">
      <c r="A53" s="69"/>
      <c r="B53" s="69"/>
      <c r="C53" s="69"/>
      <c r="D53" s="69"/>
      <c r="E53" s="70"/>
      <c r="F53" s="69"/>
      <c r="G53" s="70"/>
    </row>
    <row r="54" spans="1:7" s="28" customFormat="1" ht="14.25" customHeight="1">
      <c r="A54" s="40" t="s">
        <v>19</v>
      </c>
      <c r="B54" s="40">
        <v>1</v>
      </c>
      <c r="C54" s="40">
        <v>2</v>
      </c>
      <c r="D54" s="41">
        <v>3</v>
      </c>
      <c r="E54" s="42">
        <v>4</v>
      </c>
      <c r="F54" s="42">
        <v>5</v>
      </c>
      <c r="G54" s="42">
        <v>6</v>
      </c>
    </row>
    <row r="55" spans="1:7" s="28" customFormat="1" ht="16.5" customHeight="1">
      <c r="A55" s="43" t="s">
        <v>4</v>
      </c>
      <c r="B55" s="44">
        <v>-5494.93</v>
      </c>
      <c r="C55" s="44"/>
      <c r="D55" s="44">
        <f aca="true" t="shared" si="0" ref="D55:D60">F55-B55+C55</f>
        <v>5484.990000000001</v>
      </c>
      <c r="E55" s="44"/>
      <c r="F55" s="44">
        <f>-7.13-3.03+0.22</f>
        <v>-9.94</v>
      </c>
      <c r="G55" s="44">
        <f>C55-E55</f>
        <v>0</v>
      </c>
    </row>
    <row r="56" spans="1:7" s="28" customFormat="1" ht="16.5" customHeight="1">
      <c r="A56" s="43" t="s">
        <v>5</v>
      </c>
      <c r="B56" s="44">
        <v>-5456.42</v>
      </c>
      <c r="C56" s="44"/>
      <c r="D56" s="44">
        <f t="shared" si="0"/>
        <v>5443.53</v>
      </c>
      <c r="E56" s="44"/>
      <c r="F56" s="44">
        <f>-9.49-3.4</f>
        <v>-12.89</v>
      </c>
      <c r="G56" s="44">
        <f aca="true" t="shared" si="1" ref="G56:G62">C56-E56</f>
        <v>0</v>
      </c>
    </row>
    <row r="57" spans="1:7" s="28" customFormat="1" ht="16.5" customHeight="1">
      <c r="A57" s="43" t="s">
        <v>6</v>
      </c>
      <c r="B57" s="44">
        <v>-10159.68</v>
      </c>
      <c r="C57" s="44">
        <f>238.86+52115.87</f>
        <v>52354.73</v>
      </c>
      <c r="D57" s="44">
        <f t="shared" si="0"/>
        <v>55793.47</v>
      </c>
      <c r="E57" s="44">
        <f>C57</f>
        <v>52354.73</v>
      </c>
      <c r="F57" s="44">
        <f>-6614.31-106.63</f>
        <v>-6720.9400000000005</v>
      </c>
      <c r="G57" s="44">
        <f t="shared" si="1"/>
        <v>0</v>
      </c>
    </row>
    <row r="58" spans="1:7" s="28" customFormat="1" ht="16.5" customHeight="1">
      <c r="A58" s="43" t="s">
        <v>7</v>
      </c>
      <c r="B58" s="44">
        <v>-11406.42</v>
      </c>
      <c r="C58" s="44">
        <v>64084.18</v>
      </c>
      <c r="D58" s="44">
        <f t="shared" si="0"/>
        <v>66769.76</v>
      </c>
      <c r="E58" s="44">
        <f>C58</f>
        <v>64084.18</v>
      </c>
      <c r="F58" s="44">
        <v>-8720.84</v>
      </c>
      <c r="G58" s="44">
        <f t="shared" si="1"/>
        <v>0</v>
      </c>
    </row>
    <row r="59" spans="1:7" s="64" customFormat="1" ht="16.5" customHeight="1">
      <c r="A59" s="43" t="s">
        <v>47</v>
      </c>
      <c r="B59" s="44">
        <v>0</v>
      </c>
      <c r="C59" s="44">
        <v>2180.83</v>
      </c>
      <c r="D59" s="44">
        <f t="shared" si="0"/>
        <v>1339.17</v>
      </c>
      <c r="E59" s="44">
        <v>0</v>
      </c>
      <c r="F59" s="44">
        <f>-455.26-386.4</f>
        <v>-841.66</v>
      </c>
      <c r="G59" s="44">
        <f t="shared" si="1"/>
        <v>2180.83</v>
      </c>
    </row>
    <row r="60" spans="1:7" s="28" customFormat="1" ht="16.5" customHeight="1">
      <c r="A60" s="43" t="s">
        <v>20</v>
      </c>
      <c r="B60" s="44">
        <v>-55482.78</v>
      </c>
      <c r="C60" s="44">
        <f>394667.52+24393.36</f>
        <v>419060.88</v>
      </c>
      <c r="D60" s="44">
        <f t="shared" si="0"/>
        <v>417620.13</v>
      </c>
      <c r="E60" s="44">
        <f>C60</f>
        <v>419060.88</v>
      </c>
      <c r="F60" s="44">
        <f>-53609.78-3313.75</f>
        <v>-56923.53</v>
      </c>
      <c r="G60" s="44">
        <f t="shared" si="1"/>
        <v>0</v>
      </c>
    </row>
    <row r="61" spans="1:7" s="28" customFormat="1" ht="16.5" customHeight="1">
      <c r="A61" s="43" t="s">
        <v>21</v>
      </c>
      <c r="B61" s="44">
        <v>0</v>
      </c>
      <c r="C61" s="45">
        <v>59106.35</v>
      </c>
      <c r="D61" s="44">
        <f>C61</f>
        <v>59106.35</v>
      </c>
      <c r="E61" s="45">
        <f>C61</f>
        <v>59106.35</v>
      </c>
      <c r="F61" s="44">
        <v>0</v>
      </c>
      <c r="G61" s="44">
        <f t="shared" si="1"/>
        <v>0</v>
      </c>
    </row>
    <row r="62" spans="1:7" s="28" customFormat="1" ht="16.5" customHeight="1">
      <c r="A62" s="43" t="s">
        <v>10</v>
      </c>
      <c r="B62" s="44">
        <v>-584.42</v>
      </c>
      <c r="C62" s="46">
        <v>0</v>
      </c>
      <c r="D62" s="44">
        <f>F62-B62+C62</f>
        <v>580.26</v>
      </c>
      <c r="E62" s="44">
        <f>C62</f>
        <v>0</v>
      </c>
      <c r="F62" s="44">
        <v>-4.16</v>
      </c>
      <c r="G62" s="44">
        <f t="shared" si="1"/>
        <v>0</v>
      </c>
    </row>
    <row r="63" spans="1:7" s="29" customFormat="1" ht="16.5" customHeight="1">
      <c r="A63" s="47" t="s">
        <v>22</v>
      </c>
      <c r="B63" s="44">
        <v>-4664.58</v>
      </c>
      <c r="C63" s="45">
        <v>36000</v>
      </c>
      <c r="D63" s="44">
        <f>F63-B63+C63</f>
        <v>35817.479999999996</v>
      </c>
      <c r="E63" s="44">
        <f>D63</f>
        <v>35817.479999999996</v>
      </c>
      <c r="F63" s="44">
        <v>-4847.1</v>
      </c>
      <c r="G63" s="44">
        <v>0</v>
      </c>
    </row>
    <row r="64" spans="1:7" s="29" customFormat="1" ht="16.5" customHeight="1">
      <c r="A64" s="48" t="s">
        <v>8</v>
      </c>
      <c r="B64" s="49">
        <f aca="true" t="shared" si="2" ref="B64:G64">SUM(B55:B63)</f>
        <v>-93249.23</v>
      </c>
      <c r="C64" s="49">
        <f>C55+C56+C57+C58+C59+C60+C62+C63</f>
        <v>573680.62</v>
      </c>
      <c r="D64" s="49">
        <f>F64-B64+C64</f>
        <v>588848.79</v>
      </c>
      <c r="E64" s="49">
        <f>E55+E56+E57+E58+E59+E60+E62+E63</f>
        <v>571317.27</v>
      </c>
      <c r="F64" s="49">
        <f t="shared" si="2"/>
        <v>-78081.06000000001</v>
      </c>
      <c r="G64" s="49">
        <f t="shared" si="2"/>
        <v>2180.83</v>
      </c>
    </row>
    <row r="65" spans="1:7" s="29" customFormat="1" ht="37.5" customHeight="1">
      <c r="A65" s="58" t="s">
        <v>23</v>
      </c>
      <c r="B65" s="50">
        <v>6000</v>
      </c>
      <c r="C65" s="44"/>
      <c r="D65" s="44"/>
      <c r="E65" s="44"/>
      <c r="F65" s="44"/>
      <c r="G65" s="49">
        <f>B65+C65</f>
        <v>6000</v>
      </c>
    </row>
    <row r="66" spans="1:7" s="9" customFormat="1" ht="57.75" customHeight="1">
      <c r="A66" s="51" t="s">
        <v>54</v>
      </c>
      <c r="B66" s="52"/>
      <c r="C66" s="30"/>
      <c r="D66" s="30"/>
      <c r="E66" s="30"/>
      <c r="F66" s="30"/>
      <c r="G66" s="53">
        <f>F59+F60+F63</f>
        <v>-62612.29</v>
      </c>
    </row>
    <row r="67" spans="1:7" s="11" customFormat="1" ht="16.5" customHeight="1" hidden="1">
      <c r="A67" s="51"/>
      <c r="B67" s="52"/>
      <c r="C67" s="30"/>
      <c r="D67" s="30"/>
      <c r="E67" s="30"/>
      <c r="F67" s="30"/>
      <c r="G67" s="53"/>
    </row>
    <row r="68" spans="1:7" s="11" customFormat="1" ht="54.75" customHeight="1">
      <c r="A68" s="51" t="s">
        <v>15</v>
      </c>
      <c r="B68" s="52"/>
      <c r="C68" s="54"/>
      <c r="D68" s="54"/>
      <c r="E68" s="54"/>
      <c r="F68" s="54"/>
      <c r="G68" s="53">
        <f>B50+F55+F56+F57+F58+F62</f>
        <v>-61360.890000000014</v>
      </c>
    </row>
    <row r="69" spans="1:7" s="11" customFormat="1" ht="23.25" customHeight="1">
      <c r="A69" s="66" t="s">
        <v>53</v>
      </c>
      <c r="B69" s="67"/>
      <c r="C69" s="55"/>
      <c r="D69" s="55"/>
      <c r="E69" s="55"/>
      <c r="F69" s="55"/>
      <c r="G69" s="56">
        <f>C45+G64+G65+G66+G68</f>
        <v>-133765.13</v>
      </c>
    </row>
    <row r="70" spans="1:7" s="31" customFormat="1" ht="15" customHeight="1">
      <c r="A70" s="1"/>
      <c r="B70" s="1"/>
      <c r="C70" s="1"/>
      <c r="D70" s="2"/>
      <c r="E70" s="1"/>
      <c r="F70" s="1"/>
      <c r="G70" s="1"/>
    </row>
    <row r="71" spans="1:7" ht="18">
      <c r="A71" s="4" t="s">
        <v>24</v>
      </c>
      <c r="B71" s="4"/>
      <c r="C71" s="4"/>
      <c r="D71" s="4"/>
      <c r="E71" s="4"/>
      <c r="F71" s="68" t="s">
        <v>25</v>
      </c>
      <c r="G71" s="68"/>
    </row>
    <row r="72" s="11" customFormat="1" ht="15">
      <c r="D72" s="10"/>
    </row>
  </sheetData>
  <mergeCells count="19">
    <mergeCell ref="A6:C6"/>
    <mergeCell ref="A7:C7"/>
    <mergeCell ref="A1:G1"/>
    <mergeCell ref="D2:G2"/>
    <mergeCell ref="D3:G3"/>
    <mergeCell ref="C4:G4"/>
    <mergeCell ref="A45:A46"/>
    <mergeCell ref="B45:B46"/>
    <mergeCell ref="C45:C46"/>
    <mergeCell ref="C52:C53"/>
    <mergeCell ref="A52:A53"/>
    <mergeCell ref="B52:B53"/>
    <mergeCell ref="A51:B51"/>
    <mergeCell ref="A69:B69"/>
    <mergeCell ref="F71:G71"/>
    <mergeCell ref="G52:G53"/>
    <mergeCell ref="F52:F53"/>
    <mergeCell ref="D52:D53"/>
    <mergeCell ref="E52:E53"/>
  </mergeCells>
  <printOptions/>
  <pageMargins left="0.28" right="0.1968503937007874" top="0.3937007874015748" bottom="0.3937007874015748" header="0.5118110236220472" footer="0.5118110236220472"/>
  <pageSetup horizontalDpi="600" verticalDpi="600" orientation="portrait" scale="49" r:id="rId1"/>
  <ignoredErrors>
    <ignoredError sqref="F64 B64" formulaRange="1"/>
    <ignoredError sqref="D61:D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2015-03-27T09:12:09Z</cp:lastPrinted>
  <dcterms:created xsi:type="dcterms:W3CDTF">2011-10-17T12:30:43Z</dcterms:created>
  <dcterms:modified xsi:type="dcterms:W3CDTF">2016-03-29T11:22:32Z</dcterms:modified>
  <cp:category/>
  <cp:version/>
  <cp:contentType/>
  <cp:contentStatus/>
</cp:coreProperties>
</file>