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'Лист1'!$A$1:$G$59</definedName>
  </definedNames>
  <calcPr fullCalcOnLoad="1"/>
</workbook>
</file>

<file path=xl/sharedStrings.xml><?xml version="1.0" encoding="utf-8"?>
<sst xmlns="http://schemas.openxmlformats.org/spreadsheetml/2006/main" count="55" uniqueCount="50">
  <si>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</si>
  <si>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</si>
  <si>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</si>
  <si>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</si>
  <si>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</si>
  <si>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</si>
  <si>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</si>
  <si>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</si>
  <si>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</si>
  <si>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</si>
  <si>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</si>
  <si>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</si>
  <si>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</si>
  <si>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</si>
  <si>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</si>
  <si>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Фактическая экономия (+), перерасход (-) ст.6=ст.2-ст.4</t>
  </si>
  <si>
    <t>ул. Студенческая, д. 50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</si>
  <si>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</si>
  <si>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</si>
  <si>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</si>
  <si>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</si>
  <si>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Экономист</t>
  </si>
  <si>
    <t>С.Л. Газизова</t>
  </si>
  <si>
    <t xml:space="preserve">Оплачено населением с учетом задолженности на начало года </t>
  </si>
  <si>
    <t xml:space="preserve">Финансовый отчет за 2015 год МКД по адресу : </t>
  </si>
  <si>
    <t>______________________С.Ю. Комолкин</t>
  </si>
  <si>
    <t>Остаток средств капитального ремонта на 01.01.2015г.</t>
  </si>
  <si>
    <t>Остаток средств текущего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</si>
  <si>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</si>
  <si>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</si>
  <si>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</si>
  <si>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</si>
  <si>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по капитальному и текущему ремонту  на 01.01.2016г. с учетом задолженности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</si>
  <si>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</si>
  <si>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</si>
  <si>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</si>
  <si>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</si>
  <si>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</si>
  <si>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Финансовый результат на 01.01.2016 г.</t>
  </si>
  <si>
    <t>Энергоэффективные мероприятия</t>
  </si>
  <si>
    <t>Перенос денежных средств на капитальный ремонт</t>
  </si>
  <si>
    <t>Ремонт подъезда № 2</t>
  </si>
  <si>
    <t>Установка информационных щитов</t>
  </si>
  <si>
    <t>Изготовление и установка контейнерной площадки</t>
  </si>
  <si>
    <t>29.01.2015г.</t>
  </si>
  <si>
    <t>10.02.2015г.</t>
  </si>
  <si>
    <t>Перенос денежных средств с текущего ремонта</t>
  </si>
  <si>
    <t>Площадь дома - 1611,0 м2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</si>
  <si>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</si>
  <si>
    <t>Задолженность населения на конец периода (без учета задолженности по текущему, капитальному ремонту и коммунальным услугам)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</si>
</sst>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sz val="11"/>
      <name val="Arial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18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" fontId="3" fillId="2" borderId="0" xfId="0" applyNumberFormat="1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2" fillId="0" borderId="1" xfId="0" applyNumberFormat="1" applyFont="1" applyFill="1" applyBorder="1" applyAlignment="1" applyProtection="1">
      <alignment horizontal="right" vertical="top" wrapText="1"/>
      <protection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9" fillId="0" borderId="8" xfId="17" applyNumberFormat="1" applyFont="1" applyBorder="1" applyAlignment="1">
      <alignment horizontal="center" vertical="center" wrapText="1"/>
      <protection/>
    </xf>
    <xf numFmtId="4" fontId="9" fillId="0" borderId="9" xfId="17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="75" zoomScaleSheetLayoutView="75" workbookViewId="0" topLeftCell="A29">
      <selection activeCell="E53" sqref="E53"/>
    </sheetView>
  </sheetViews>
  <sheetFormatPr defaultColWidth="9.00390625" defaultRowHeight="12.75"/>
  <cols>
    <col min="1" max="1" width="58.00390625" style="1" customWidth="1"/>
    <col min="2" max="3" width="22.75390625" style="1" customWidth="1"/>
    <col min="4" max="4" width="22.75390625" style="2" customWidth="1"/>
    <col min="5" max="7" width="22.75390625" style="1" customWidth="1"/>
    <col min="8" max="16384" width="9.125" style="1" customWidth="1"/>
  </cols>
  <sheetData>
    <row r="1" spans="1:7" ht="18.75" thickBot="1">
      <c r="A1" s="83" t="s">
        <v>3</v>
      </c>
      <c r="B1" s="83"/>
      <c r="C1" s="83"/>
      <c r="D1" s="83"/>
      <c r="E1" s="83"/>
      <c r="F1" s="83"/>
      <c r="G1" s="83"/>
    </row>
    <row r="2" spans="1:7" ht="18">
      <c r="A2" s="3"/>
      <c r="B2" s="3"/>
      <c r="C2" s="5"/>
      <c r="D2" s="85" t="s">
        <v>12</v>
      </c>
      <c r="E2" s="85"/>
      <c r="F2" s="85"/>
      <c r="G2" s="85"/>
    </row>
    <row r="3" spans="1:7" ht="25.5" customHeight="1">
      <c r="A3" s="3"/>
      <c r="B3" s="3"/>
      <c r="C3" s="5"/>
      <c r="D3" s="86" t="s">
        <v>13</v>
      </c>
      <c r="E3" s="86"/>
      <c r="F3" s="86"/>
      <c r="G3" s="86"/>
    </row>
    <row r="4" spans="1:7" ht="22.5" customHeight="1">
      <c r="A4" s="3"/>
      <c r="B4" s="3"/>
      <c r="C4" s="86" t="s">
        <v>25</v>
      </c>
      <c r="D4" s="86"/>
      <c r="E4" s="86"/>
      <c r="F4" s="86"/>
      <c r="G4" s="86"/>
    </row>
    <row r="5" spans="1:5" ht="18">
      <c r="A5" s="4"/>
      <c r="B5" s="4"/>
      <c r="C5" s="4"/>
      <c r="D5" s="3"/>
      <c r="E5" s="3"/>
    </row>
    <row r="6" spans="1:4" s="7" customFormat="1" ht="23.25" customHeight="1">
      <c r="A6" s="87" t="s">
        <v>24</v>
      </c>
      <c r="B6" s="87"/>
      <c r="C6" s="87"/>
      <c r="D6" s="6"/>
    </row>
    <row r="7" spans="1:5" s="7" customFormat="1" ht="18">
      <c r="A7" s="73" t="s">
        <v>16</v>
      </c>
      <c r="B7" s="73"/>
      <c r="C7" s="73"/>
      <c r="D7" s="27"/>
      <c r="E7" s="28"/>
    </row>
    <row r="8" spans="1:5" s="8" customFormat="1" ht="29.25" customHeight="1">
      <c r="A8" s="37" t="s">
        <v>47</v>
      </c>
      <c r="B8" s="9"/>
      <c r="C8" s="9"/>
      <c r="D8" s="9"/>
      <c r="E8" s="10"/>
    </row>
    <row r="9" spans="1:4" s="8" customFormat="1" ht="27" customHeight="1" thickBot="1">
      <c r="A9" s="18" t="s">
        <v>0</v>
      </c>
      <c r="B9" s="11"/>
      <c r="C9" s="12"/>
      <c r="D9" s="13"/>
    </row>
    <row r="10" spans="1:3" s="8" customFormat="1" ht="52.5" customHeight="1">
      <c r="A10" s="19" t="s">
        <v>26</v>
      </c>
      <c r="B10" s="25" t="s">
        <v>10</v>
      </c>
      <c r="C10" s="29">
        <v>-97416.06</v>
      </c>
    </row>
    <row r="11" spans="1:3" s="8" customFormat="1" ht="24" customHeight="1">
      <c r="A11" s="20" t="s">
        <v>1</v>
      </c>
      <c r="B11" s="14"/>
      <c r="C11" s="36">
        <v>10516.58</v>
      </c>
    </row>
    <row r="12" spans="1:3" s="8" customFormat="1" ht="20.25" customHeight="1">
      <c r="A12" s="20" t="s">
        <v>46</v>
      </c>
      <c r="B12" s="14"/>
      <c r="C12" s="36">
        <v>88088.91</v>
      </c>
    </row>
    <row r="13" spans="1:3" s="8" customFormat="1" ht="18.75" customHeight="1">
      <c r="A13" s="20" t="s">
        <v>14</v>
      </c>
      <c r="B13" s="14"/>
      <c r="C13" s="34">
        <f>C15+C14</f>
        <v>0</v>
      </c>
    </row>
    <row r="14" spans="1:3" s="8" customFormat="1" ht="15.75" customHeight="1" hidden="1">
      <c r="A14" s="21"/>
      <c r="B14" s="33"/>
      <c r="C14" s="35"/>
    </row>
    <row r="15" spans="1:3" s="8" customFormat="1" ht="15" hidden="1">
      <c r="A15" s="21"/>
      <c r="B15" s="33"/>
      <c r="C15" s="36"/>
    </row>
    <row r="16" spans="1:3" s="8" customFormat="1" ht="30">
      <c r="A16" s="20" t="s">
        <v>28</v>
      </c>
      <c r="B16" s="14"/>
      <c r="C16" s="16">
        <f>C10+C11+C12+-C13</f>
        <v>1189.4300000000076</v>
      </c>
    </row>
    <row r="17" spans="1:3" s="8" customFormat="1" ht="32.25" customHeight="1">
      <c r="A17" s="20" t="s">
        <v>23</v>
      </c>
      <c r="B17" s="14"/>
      <c r="C17" s="35">
        <f>C11-C18</f>
        <v>7999.549999999999</v>
      </c>
    </row>
    <row r="18" spans="1:3" s="8" customFormat="1" ht="30.75" thickBot="1">
      <c r="A18" s="22" t="s">
        <v>29</v>
      </c>
      <c r="B18" s="26"/>
      <c r="C18" s="67">
        <v>2517.03</v>
      </c>
    </row>
    <row r="19" spans="1:3" s="8" customFormat="1" ht="15">
      <c r="A19" s="23"/>
      <c r="B19" s="10"/>
      <c r="C19" s="15"/>
    </row>
    <row r="20" spans="1:3" s="8" customFormat="1" ht="15.75" thickBot="1">
      <c r="A20" s="18" t="s">
        <v>2</v>
      </c>
      <c r="B20" s="12"/>
      <c r="C20" s="13"/>
    </row>
    <row r="21" spans="1:3" s="8" customFormat="1" ht="30">
      <c r="A21" s="19" t="s">
        <v>27</v>
      </c>
      <c r="B21" s="25" t="s">
        <v>10</v>
      </c>
      <c r="C21" s="65">
        <v>126900.58</v>
      </c>
    </row>
    <row r="22" spans="1:3" s="8" customFormat="1" ht="20.25" customHeight="1">
      <c r="A22" s="20" t="s">
        <v>1</v>
      </c>
      <c r="B22" s="14"/>
      <c r="C22" s="36">
        <v>77330.8</v>
      </c>
    </row>
    <row r="23" spans="1:3" s="8" customFormat="1" ht="20.25" customHeight="1">
      <c r="A23" s="20" t="s">
        <v>40</v>
      </c>
      <c r="B23" s="14"/>
      <c r="C23" s="36">
        <v>-88088.91</v>
      </c>
    </row>
    <row r="24" spans="1:3" s="8" customFormat="1" ht="24" customHeight="1">
      <c r="A24" s="20" t="s">
        <v>14</v>
      </c>
      <c r="B24" s="14"/>
      <c r="C24" s="34">
        <f>C25+C26+C27</f>
        <v>91292</v>
      </c>
    </row>
    <row r="25" spans="1:3" s="8" customFormat="1" ht="20.25" customHeight="1">
      <c r="A25" s="21" t="s">
        <v>41</v>
      </c>
      <c r="B25" s="33" t="s">
        <v>44</v>
      </c>
      <c r="C25" s="36">
        <v>71585</v>
      </c>
    </row>
    <row r="26" spans="1:3" s="8" customFormat="1" ht="17.25" customHeight="1">
      <c r="A26" s="21" t="s">
        <v>42</v>
      </c>
      <c r="B26" s="33" t="s">
        <v>45</v>
      </c>
      <c r="C26" s="36">
        <v>3591</v>
      </c>
    </row>
    <row r="27" spans="1:3" s="8" customFormat="1" ht="23.25" customHeight="1">
      <c r="A27" s="21" t="s">
        <v>43</v>
      </c>
      <c r="B27" s="33" t="s">
        <v>45</v>
      </c>
      <c r="C27" s="36">
        <v>16116</v>
      </c>
    </row>
    <row r="28" spans="1:3" s="8" customFormat="1" ht="15" hidden="1">
      <c r="A28" s="66"/>
      <c r="B28" s="33"/>
      <c r="C28" s="35"/>
    </row>
    <row r="29" spans="1:3" s="8" customFormat="1" ht="39.75" customHeight="1">
      <c r="A29" s="20" t="s">
        <v>30</v>
      </c>
      <c r="B29" s="14"/>
      <c r="C29" s="16">
        <f>C21+C22+C23-C24</f>
        <v>24850.47</v>
      </c>
    </row>
    <row r="30" spans="1:3" s="8" customFormat="1" ht="36" customHeight="1">
      <c r="A30" s="20" t="s">
        <v>23</v>
      </c>
      <c r="B30" s="14"/>
      <c r="C30" s="35">
        <f>C22-C31</f>
        <v>52465.090000000004</v>
      </c>
    </row>
    <row r="31" spans="1:3" s="8" customFormat="1" ht="30.75" thickBot="1">
      <c r="A31" s="22" t="s">
        <v>31</v>
      </c>
      <c r="B31" s="26"/>
      <c r="C31" s="67">
        <v>24865.71</v>
      </c>
    </row>
    <row r="32" spans="1:3" s="8" customFormat="1" ht="15.75" thickBot="1">
      <c r="A32" s="63"/>
      <c r="B32" s="64"/>
      <c r="C32" s="62"/>
    </row>
    <row r="33" spans="1:3" s="8" customFormat="1" ht="23.25" customHeight="1">
      <c r="A33" s="76" t="s">
        <v>32</v>
      </c>
      <c r="B33" s="78"/>
      <c r="C33" s="80">
        <f>C16-C18+C29-C31</f>
        <v>-1342.8399999999892</v>
      </c>
    </row>
    <row r="34" spans="1:3" s="8" customFormat="1" ht="15.75" customHeight="1" thickBot="1">
      <c r="A34" s="77"/>
      <c r="B34" s="79"/>
      <c r="C34" s="81"/>
    </row>
    <row r="35" spans="1:4" s="8" customFormat="1" ht="15" customHeight="1">
      <c r="A35" s="24"/>
      <c r="B35" s="9"/>
      <c r="C35" s="9"/>
      <c r="D35" s="15"/>
    </row>
    <row r="36" spans="1:4" s="8" customFormat="1" ht="12" customHeight="1">
      <c r="A36" s="24"/>
      <c r="B36" s="9"/>
      <c r="C36" s="9"/>
      <c r="D36" s="15"/>
    </row>
    <row r="37" spans="1:4" s="8" customFormat="1" ht="15" hidden="1">
      <c r="A37" s="24"/>
      <c r="B37" s="9"/>
      <c r="C37" s="17"/>
      <c r="D37" s="15"/>
    </row>
    <row r="38" spans="1:7" s="8" customFormat="1" ht="78" customHeight="1">
      <c r="A38" s="55" t="s">
        <v>48</v>
      </c>
      <c r="B38" s="40">
        <v>58333.61</v>
      </c>
      <c r="C38" s="41"/>
      <c r="D38" s="42"/>
      <c r="E38" s="43"/>
      <c r="F38" s="43"/>
      <c r="G38" s="43"/>
    </row>
    <row r="39" spans="1:7" s="12" customFormat="1" ht="15">
      <c r="A39" s="82"/>
      <c r="B39" s="82"/>
      <c r="C39" s="44"/>
      <c r="D39" s="39"/>
      <c r="E39" s="38"/>
      <c r="F39" s="38"/>
      <c r="G39" s="38"/>
    </row>
    <row r="40" spans="1:7" s="8" customFormat="1" ht="15" customHeight="1">
      <c r="A40" s="74" t="s">
        <v>4</v>
      </c>
      <c r="B40" s="74" t="s">
        <v>33</v>
      </c>
      <c r="C40" s="84" t="s">
        <v>34</v>
      </c>
      <c r="D40" s="74" t="s">
        <v>35</v>
      </c>
      <c r="E40" s="74" t="s">
        <v>36</v>
      </c>
      <c r="F40" s="74" t="s">
        <v>37</v>
      </c>
      <c r="G40" s="74" t="s">
        <v>15</v>
      </c>
    </row>
    <row r="41" spans="1:7" s="30" customFormat="1" ht="107.25" customHeight="1">
      <c r="A41" s="74"/>
      <c r="B41" s="74"/>
      <c r="C41" s="74"/>
      <c r="D41" s="74"/>
      <c r="E41" s="75"/>
      <c r="F41" s="74"/>
      <c r="G41" s="75"/>
    </row>
    <row r="42" spans="1:7" s="30" customFormat="1" ht="15">
      <c r="A42" s="45" t="s">
        <v>17</v>
      </c>
      <c r="B42" s="45">
        <v>1</v>
      </c>
      <c r="C42" s="45">
        <v>2</v>
      </c>
      <c r="D42" s="46">
        <v>3</v>
      </c>
      <c r="E42" s="47">
        <v>4</v>
      </c>
      <c r="F42" s="47">
        <v>5</v>
      </c>
      <c r="G42" s="47">
        <v>6</v>
      </c>
    </row>
    <row r="43" spans="1:7" s="30" customFormat="1" ht="18.75" customHeight="1">
      <c r="A43" s="48" t="s">
        <v>5</v>
      </c>
      <c r="B43" s="49">
        <v>-31740.05</v>
      </c>
      <c r="C43" s="49"/>
      <c r="D43" s="49">
        <f aca="true" t="shared" si="0" ref="D43:D48">F43-B43+C43</f>
        <v>1403.739999999998</v>
      </c>
      <c r="E43" s="49"/>
      <c r="F43" s="49">
        <f>-25760.83-4199.49-375.99</f>
        <v>-30336.31</v>
      </c>
      <c r="G43" s="49">
        <f>C43-E43</f>
        <v>0</v>
      </c>
    </row>
    <row r="44" spans="1:7" s="30" customFormat="1" ht="18.75" customHeight="1">
      <c r="A44" s="48" t="s">
        <v>6</v>
      </c>
      <c r="B44" s="49">
        <v>-62876.34</v>
      </c>
      <c r="C44" s="49"/>
      <c r="D44" s="49">
        <f t="shared" si="0"/>
        <v>2759.959999999992</v>
      </c>
      <c r="E44" s="49"/>
      <c r="F44" s="49">
        <f>-50744.05-9372.33</f>
        <v>-60116.380000000005</v>
      </c>
      <c r="G44" s="49">
        <f aca="true" t="shared" si="1" ref="G44:G50">C44-E44</f>
        <v>0</v>
      </c>
    </row>
    <row r="45" spans="1:7" s="30" customFormat="1" ht="18.75" customHeight="1">
      <c r="A45" s="48" t="s">
        <v>7</v>
      </c>
      <c r="B45" s="49">
        <v>-13473.43</v>
      </c>
      <c r="C45" s="49">
        <f>30576.61-4335.06</f>
        <v>26241.55</v>
      </c>
      <c r="D45" s="49">
        <f t="shared" si="0"/>
        <v>22741.53</v>
      </c>
      <c r="E45" s="49">
        <f>C45</f>
        <v>26241.55</v>
      </c>
      <c r="F45" s="49">
        <f>-18657.75+1684.3</f>
        <v>-16973.45</v>
      </c>
      <c r="G45" s="49">
        <f t="shared" si="1"/>
        <v>0</v>
      </c>
    </row>
    <row r="46" spans="1:7" s="30" customFormat="1" ht="18.75" customHeight="1">
      <c r="A46" s="48" t="s">
        <v>8</v>
      </c>
      <c r="B46" s="49">
        <v>-15854.54</v>
      </c>
      <c r="C46" s="49">
        <v>36317.06</v>
      </c>
      <c r="D46" s="49">
        <f t="shared" si="0"/>
        <v>31256.26</v>
      </c>
      <c r="E46" s="49">
        <f>C46</f>
        <v>36317.06</v>
      </c>
      <c r="F46" s="49">
        <f>-20931.41+16.07</f>
        <v>-20915.34</v>
      </c>
      <c r="G46" s="49">
        <f t="shared" si="1"/>
        <v>0</v>
      </c>
    </row>
    <row r="47" spans="1:7" s="69" customFormat="1" ht="18.75" customHeight="1">
      <c r="A47" s="48" t="s">
        <v>39</v>
      </c>
      <c r="B47" s="49">
        <v>0</v>
      </c>
      <c r="C47" s="49">
        <v>3011.92</v>
      </c>
      <c r="D47" s="49">
        <f t="shared" si="0"/>
        <v>1704.1100000000001</v>
      </c>
      <c r="E47" s="49">
        <v>0</v>
      </c>
      <c r="F47" s="49">
        <f>-703.06-604.75</f>
        <v>-1307.81</v>
      </c>
      <c r="G47" s="49">
        <f t="shared" si="1"/>
        <v>3011.92</v>
      </c>
    </row>
    <row r="48" spans="1:7" s="30" customFormat="1" ht="18.75" customHeight="1">
      <c r="A48" s="48" t="s">
        <v>18</v>
      </c>
      <c r="B48" s="49">
        <v>-86688.91</v>
      </c>
      <c r="C48" s="49">
        <f>243978.78+15079.4</f>
        <v>259058.18</v>
      </c>
      <c r="D48" s="49">
        <f t="shared" si="0"/>
        <v>238313.81</v>
      </c>
      <c r="E48" s="49">
        <f>C48</f>
        <v>259058.18</v>
      </c>
      <c r="F48" s="49">
        <f>-101294.21-6139.07</f>
        <v>-107433.28</v>
      </c>
      <c r="G48" s="49">
        <f t="shared" si="1"/>
        <v>0</v>
      </c>
    </row>
    <row r="49" spans="1:7" s="30" customFormat="1" ht="18.75" customHeight="1">
      <c r="A49" s="48" t="s">
        <v>19</v>
      </c>
      <c r="B49" s="49">
        <v>0</v>
      </c>
      <c r="C49" s="50">
        <v>36537.48</v>
      </c>
      <c r="D49" s="49">
        <f>C49</f>
        <v>36537.48</v>
      </c>
      <c r="E49" s="50">
        <f>C49</f>
        <v>36537.48</v>
      </c>
      <c r="F49" s="49">
        <v>0</v>
      </c>
      <c r="G49" s="49">
        <f t="shared" si="1"/>
        <v>0</v>
      </c>
    </row>
    <row r="50" spans="1:7" s="31" customFormat="1" ht="18.75" customHeight="1">
      <c r="A50" s="48" t="s">
        <v>11</v>
      </c>
      <c r="B50" s="49">
        <v>-2430.56</v>
      </c>
      <c r="C50" s="51">
        <v>0</v>
      </c>
      <c r="D50" s="49">
        <f>F50-B50+C50</f>
        <v>96.48000000000002</v>
      </c>
      <c r="E50" s="49">
        <f>C50</f>
        <v>0</v>
      </c>
      <c r="F50" s="49">
        <v>-2334.08</v>
      </c>
      <c r="G50" s="49">
        <f t="shared" si="1"/>
        <v>0</v>
      </c>
    </row>
    <row r="51" spans="1:7" s="31" customFormat="1" ht="18.75" customHeight="1">
      <c r="A51" s="52" t="s">
        <v>9</v>
      </c>
      <c r="B51" s="53">
        <f aca="true" t="shared" si="2" ref="B51:G51">SUM(B43:B50)</f>
        <v>-213063.83000000002</v>
      </c>
      <c r="C51" s="53">
        <f>C45+C46+C47+C48+C50</f>
        <v>324628.70999999996</v>
      </c>
      <c r="D51" s="53">
        <f>F51-B51+C51</f>
        <v>298275.89</v>
      </c>
      <c r="E51" s="53">
        <f>E45+E46+E47+E48+E50</f>
        <v>321616.79</v>
      </c>
      <c r="F51" s="53">
        <f t="shared" si="2"/>
        <v>-239416.65</v>
      </c>
      <c r="G51" s="53">
        <f t="shared" si="2"/>
        <v>3011.92</v>
      </c>
    </row>
    <row r="52" spans="1:7" s="12" customFormat="1" ht="12.75" customHeight="1">
      <c r="A52" s="68"/>
      <c r="B52" s="54"/>
      <c r="C52" s="49"/>
      <c r="D52" s="49"/>
      <c r="E52" s="49"/>
      <c r="F52" s="49"/>
      <c r="G52" s="49"/>
    </row>
    <row r="53" spans="1:7" s="8" customFormat="1" ht="60" customHeight="1">
      <c r="A53" s="55" t="s">
        <v>49</v>
      </c>
      <c r="B53" s="56"/>
      <c r="C53" s="32"/>
      <c r="D53" s="32"/>
      <c r="E53" s="32"/>
      <c r="F53" s="32"/>
      <c r="G53" s="57">
        <f>F47+F48</f>
        <v>-108741.09</v>
      </c>
    </row>
    <row r="54" spans="1:7" s="8" customFormat="1" ht="16.5" customHeight="1" hidden="1">
      <c r="A54" s="55"/>
      <c r="B54" s="56"/>
      <c r="C54" s="32"/>
      <c r="D54" s="32"/>
      <c r="E54" s="32"/>
      <c r="F54" s="32"/>
      <c r="G54" s="57"/>
    </row>
    <row r="55" spans="1:7" ht="66" customHeight="1">
      <c r="A55" s="55" t="s">
        <v>20</v>
      </c>
      <c r="B55" s="56"/>
      <c r="C55" s="58"/>
      <c r="D55" s="58"/>
      <c r="E55" s="58"/>
      <c r="F55" s="58"/>
      <c r="G55" s="57">
        <f>B38+F43+F44+F45+F46+F50</f>
        <v>-72341.95000000001</v>
      </c>
    </row>
    <row r="56" spans="1:7" s="7" customFormat="1" ht="27" customHeight="1">
      <c r="A56" s="70" t="s">
        <v>38</v>
      </c>
      <c r="B56" s="71"/>
      <c r="C56" s="59"/>
      <c r="D56" s="59"/>
      <c r="E56" s="59"/>
      <c r="F56" s="59"/>
      <c r="G56" s="60">
        <f>C33+G51+G53+G55</f>
        <v>-179413.96</v>
      </c>
    </row>
    <row r="58" spans="1:7" ht="18">
      <c r="A58" s="61" t="s">
        <v>21</v>
      </c>
      <c r="B58" s="61"/>
      <c r="C58" s="61"/>
      <c r="D58" s="61"/>
      <c r="E58" s="61"/>
      <c r="F58" s="72" t="s">
        <v>22</v>
      </c>
      <c r="G58" s="72"/>
    </row>
  </sheetData>
  <mergeCells count="19">
    <mergeCell ref="A1:G1"/>
    <mergeCell ref="C40:C41"/>
    <mergeCell ref="D40:D41"/>
    <mergeCell ref="A40:A41"/>
    <mergeCell ref="B40:B41"/>
    <mergeCell ref="D2:G2"/>
    <mergeCell ref="D3:G3"/>
    <mergeCell ref="C4:G4"/>
    <mergeCell ref="A6:C6"/>
    <mergeCell ref="A56:B56"/>
    <mergeCell ref="F58:G58"/>
    <mergeCell ref="A7:C7"/>
    <mergeCell ref="E40:E41"/>
    <mergeCell ref="A33:A34"/>
    <mergeCell ref="B33:B34"/>
    <mergeCell ref="C33:C34"/>
    <mergeCell ref="A39:B39"/>
    <mergeCell ref="F40:F41"/>
    <mergeCell ref="G40:G41"/>
  </mergeCells>
  <printOptions/>
  <pageMargins left="0.45" right="0.1968503937007874" top="0.3937007874015748" bottom="0.3937007874015748" header="0.5118110236220472" footer="0.5118110236220472"/>
  <pageSetup fitToHeight="1" fitToWidth="1" horizontalDpi="600" verticalDpi="600" orientation="portrait" scale="52" r:id="rId1"/>
  <ignoredErrors>
    <ignoredError sqref="D49:D52" formula="1"/>
    <ignoredError sqref="B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2014-03-30T07:03:40Z</cp:lastPrinted>
  <dcterms:created xsi:type="dcterms:W3CDTF">2011-10-17T12:30:43Z</dcterms:created>
  <dcterms:modified xsi:type="dcterms:W3CDTF">2016-03-31T11:00:42Z</dcterms:modified>
  <cp:category/>
  <cp:version/>
  <cp:contentType/>
  <cp:contentStatus/>
</cp:coreProperties>
</file>